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P:\Testes_e_Pesquisas\TP\2019\Programa de Energia e Consumo Sustentável\Ferramentas\Tarifa Branca\"/>
    </mc:Choice>
  </mc:AlternateContent>
  <bookViews>
    <workbookView xWindow="0" yWindow="0" windowWidth="20490" windowHeight="7215" activeTab="1"/>
  </bookViews>
  <sheets>
    <sheet name="Instruções" sheetId="2" r:id="rId1"/>
    <sheet name="Calculadora" sheetId="5" r:id="rId2"/>
    <sheet name="BD" sheetId="6" state="hidden" r:id="rId3"/>
    <sheet name="HV" sheetId="7" state="hidden" r:id="rId4"/>
  </sheets>
  <externalReferences>
    <externalReference r:id="rId5"/>
  </externalReferences>
  <definedNames>
    <definedName name="_xlnm._FilterDatabase" localSheetId="2" hidden="1">BD!$A$1:$AC$92</definedName>
    <definedName name="_xlnm._FilterDatabase" localSheetId="1" hidden="1">Calculadora!$C$10:$F$14</definedName>
    <definedName name="_xlnm._FilterDatabase" localSheetId="3" hidden="1">HV!#REF!</definedName>
    <definedName name="AC">HV!$K$2</definedName>
    <definedName name="AL">HV!$L$2</definedName>
    <definedName name="AM">HV!$M$2</definedName>
    <definedName name="AP">HV!$N$2</definedName>
    <definedName name="BA">HV!$O$2</definedName>
    <definedName name="CE">HV!$P$2</definedName>
    <definedName name="Centro_Oeste">HV!$E$2:$E$5</definedName>
    <definedName name="DF">HV!$Q$2</definedName>
    <definedName name="Distribuidora">BD!$A$1:$V$92</definedName>
    <definedName name="ES">HV!$R$2:$R$3</definedName>
    <definedName name="GO">HV!$S$2:$S$3</definedName>
    <definedName name="MA">HV!$T$2</definedName>
    <definedName name="MG">HV!$U$2:$U$4</definedName>
    <definedName name="MS">HV!$V$2</definedName>
    <definedName name="MT">HV!$W$2</definedName>
    <definedName name="Nordeste">HV!$G$2:$G$12</definedName>
    <definedName name="Norte">HV!$F$2:$F$8</definedName>
    <definedName name="PA">HV!$X$2</definedName>
    <definedName name="PB">HV!$Y$2:$Y$3</definedName>
    <definedName name="PE">HV!$Z$2</definedName>
    <definedName name="PI">HV!$AA$2</definedName>
    <definedName name="PR">HV!$AB$2:$AB$5</definedName>
    <definedName name="RJ">HV!$AC$2:$AC$5</definedName>
    <definedName name="RN">HV!$AD$2</definedName>
    <definedName name="RO">HV!$AE$2</definedName>
    <definedName name="RR">HV!$AF$2</definedName>
    <definedName name="RS">HV!$AG$2:$AG$17</definedName>
    <definedName name="SC">HV!$AH$2:$AH$23</definedName>
    <definedName name="SE">HV!$AI$2:$AI$4</definedName>
    <definedName name="SP">HV!$AJ$2:$AJ$17</definedName>
    <definedName name="Sudeste">HV!$H$2:$H$5</definedName>
    <definedName name="Sul">HV!$I$2:$I$4</definedName>
    <definedName name="Tarifa_Branca_ForaP">[1]Tar_Braca_ForaP!$A$1:$B$98</definedName>
    <definedName name="Tarifa_Comum">[1]Tar_Comum!$A$1:$B$97</definedName>
    <definedName name="Tarifa_Intermediario">[1]Tar_Branc_Int!$A$3:$B$99</definedName>
    <definedName name="Tarifa_Ponta">[1]Tar_Branc_Ponta!$A$2:$B$98</definedName>
    <definedName name="TO">HV!$AK$2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6" l="1"/>
  <c r="R49" i="6"/>
  <c r="Q49" i="6"/>
  <c r="N49" i="6"/>
  <c r="M49" i="6"/>
  <c r="K88" i="6"/>
  <c r="L88" i="6" s="1"/>
  <c r="O43" i="6"/>
  <c r="P43" i="6" s="1"/>
  <c r="K43" i="6"/>
  <c r="L43" i="6" s="1"/>
  <c r="O2" i="6"/>
  <c r="P2" i="6" s="1"/>
  <c r="K2" i="6"/>
  <c r="L2" i="6" s="1"/>
  <c r="E22" i="5" l="1"/>
  <c r="D22" i="5"/>
  <c r="E21" i="5"/>
  <c r="D21" i="5"/>
  <c r="E20" i="5"/>
  <c r="D20" i="5"/>
  <c r="C28" i="5" s="1"/>
  <c r="E19" i="5"/>
  <c r="D19" i="5"/>
  <c r="C29" i="5" s="1"/>
  <c r="C30" i="5"/>
  <c r="M18" i="5"/>
  <c r="M17" i="5"/>
  <c r="M16" i="5"/>
  <c r="M15" i="5"/>
  <c r="M13" i="5"/>
  <c r="E29" i="5"/>
  <c r="E30" i="5"/>
  <c r="E28" i="5"/>
  <c r="L13" i="5" l="1"/>
  <c r="L11" i="5" s="1"/>
  <c r="L14" i="5"/>
  <c r="N13" i="5" l="1"/>
  <c r="N14" i="5"/>
  <c r="L19" i="5" l="1"/>
</calcChain>
</file>

<file path=xl/comments1.xml><?xml version="1.0" encoding="utf-8"?>
<comments xmlns="http://schemas.openxmlformats.org/spreadsheetml/2006/main">
  <authors>
    <author>Letícia Cunha Bonani</author>
  </authors>
  <commentList>
    <comment ref="L19" authorId="0" shapeId="0">
      <text>
        <r>
          <rPr>
            <sz val="9"/>
            <color indexed="81"/>
            <rFont val="Segoe UI"/>
            <family val="2"/>
          </rPr>
          <t>Se o valor médio a se pagar por mês entre a</t>
        </r>
        <r>
          <rPr>
            <b/>
            <sz val="9"/>
            <color indexed="81"/>
            <rFont val="Segoe UI"/>
            <family val="2"/>
          </rPr>
          <t xml:space="preserve"> tarifa convencional</t>
        </r>
        <r>
          <rPr>
            <sz val="9"/>
            <color indexed="81"/>
            <rFont val="Segoe UI"/>
            <family val="2"/>
          </rPr>
          <t xml:space="preserve"> e a </t>
        </r>
        <r>
          <rPr>
            <b/>
            <sz val="9"/>
            <color indexed="81"/>
            <rFont val="Segoe UI"/>
            <family val="2"/>
          </rPr>
          <t>branca</t>
        </r>
        <r>
          <rPr>
            <sz val="9"/>
            <color indexed="81"/>
            <rFont val="Segoe UI"/>
            <family val="2"/>
          </rPr>
          <t xml:space="preserve"> estiverem muito próximas, </t>
        </r>
        <r>
          <rPr>
            <b/>
            <sz val="9"/>
            <color indexed="81"/>
            <rFont val="Segoe UI"/>
            <family val="2"/>
          </rPr>
          <t>observe seus hábitos de consumo</t>
        </r>
        <r>
          <rPr>
            <sz val="9"/>
            <color indexed="81"/>
            <rFont val="Segoe UI"/>
            <family val="2"/>
          </rPr>
          <t>.
O quadro "</t>
        </r>
        <r>
          <rPr>
            <b/>
            <sz val="9"/>
            <color indexed="81"/>
            <rFont val="Segoe UI"/>
            <family val="2"/>
          </rPr>
          <t>Faixas horárias da Tarifa Branca</t>
        </r>
        <r>
          <rPr>
            <sz val="9"/>
            <color indexed="81"/>
            <rFont val="Segoe UI"/>
            <family val="2"/>
          </rPr>
          <t xml:space="preserve">" é capaz de te auxiliar nisso!
Evite usar aparelhos que consomem muita energia nos horários de </t>
        </r>
        <r>
          <rPr>
            <b/>
            <sz val="9"/>
            <color indexed="81"/>
            <rFont val="Segoe UI"/>
            <family val="2"/>
          </rPr>
          <t>ponta</t>
        </r>
        <r>
          <rPr>
            <sz val="9"/>
            <color indexed="81"/>
            <rFont val="Segoe UI"/>
            <family val="2"/>
          </rPr>
          <t xml:space="preserve"> e</t>
        </r>
        <r>
          <rPr>
            <b/>
            <sz val="9"/>
            <color indexed="81"/>
            <rFont val="Segoe UI"/>
            <family val="2"/>
          </rPr>
          <t xml:space="preserve"> fora de ponta</t>
        </r>
        <r>
          <rPr>
            <sz val="9"/>
            <color indexed="81"/>
            <rFont val="Segoe UI"/>
            <family val="2"/>
          </rPr>
          <t xml:space="preserve">.
Confira dicas para economizar energia em: </t>
        </r>
        <r>
          <rPr>
            <b/>
            <sz val="9"/>
            <color indexed="81"/>
            <rFont val="Segoe UI"/>
            <family val="2"/>
          </rPr>
          <t>https://bit.ly/2FSPMhv</t>
        </r>
      </text>
    </comment>
  </commentList>
</comments>
</file>

<file path=xl/sharedStrings.xml><?xml version="1.0" encoding="utf-8"?>
<sst xmlns="http://schemas.openxmlformats.org/spreadsheetml/2006/main" count="687" uniqueCount="300">
  <si>
    <t/>
  </si>
  <si>
    <t>Consumo (kWh)</t>
  </si>
  <si>
    <t>Calculadora Tarifa Branca</t>
  </si>
  <si>
    <t>Você pode escolher qualquer horário que esteja entre as faixas fora de ponta e intermediária para ser o seu referencial.</t>
  </si>
  <si>
    <t>Qual é a distribuidora que fornece energia para sua casa?</t>
  </si>
  <si>
    <t>Você está em horário de verão?</t>
  </si>
  <si>
    <t>Fora de Ponta</t>
  </si>
  <si>
    <t>Ponta</t>
  </si>
  <si>
    <t>Intermediário 1</t>
  </si>
  <si>
    <t>Intermediário 2</t>
  </si>
  <si>
    <t>Início</t>
  </si>
  <si>
    <t>Fim</t>
  </si>
  <si>
    <t>Horário</t>
  </si>
  <si>
    <t>Valor do Medidor (kWh)</t>
  </si>
  <si>
    <t>Etapa
1</t>
  </si>
  <si>
    <t>Etapa
2</t>
  </si>
  <si>
    <t>Faixas horárias da Tarifa Branca</t>
  </si>
  <si>
    <t>Etapa
3</t>
  </si>
  <si>
    <t>Tarifa</t>
  </si>
  <si>
    <t>Tarifa Convencional</t>
  </si>
  <si>
    <t>Tarifa Branca</t>
  </si>
  <si>
    <t>Tipo de Outorga</t>
  </si>
  <si>
    <t>Distribuidora</t>
  </si>
  <si>
    <t>UF</t>
  </si>
  <si>
    <t>Região</t>
  </si>
  <si>
    <t>TE Convencional R$/kWh</t>
  </si>
  <si>
    <t>TUSD Convencional R$/kWh</t>
  </si>
  <si>
    <t>TUSD Branca Ponta</t>
  </si>
  <si>
    <t>TUSD Branca Intermediária</t>
  </si>
  <si>
    <t>TUSD Branca Fora Ponta</t>
  </si>
  <si>
    <t>Resolução</t>
  </si>
  <si>
    <t>Início Vigência</t>
  </si>
  <si>
    <t>Horario - Inicio - Intermediario-1</t>
  </si>
  <si>
    <t>Horario - Fim - Intermediario-1</t>
  </si>
  <si>
    <t>Horário - Inicio - Intermediario 2</t>
  </si>
  <si>
    <t>Horário - Fim - Intermediario 2</t>
  </si>
  <si>
    <t>Horário - Inicio - Intermediario 1 - Horario de Verao</t>
  </si>
  <si>
    <t>Horário - Fim - Intermediario 1 - Horario de Verao</t>
  </si>
  <si>
    <t>Horário - Inicio - Intermediario 2 - Horario de Verao</t>
  </si>
  <si>
    <t>Horário - Fim - Intermediario 2 - Horario de Verao</t>
  </si>
  <si>
    <t>Horário - Inicio - Ponta</t>
  </si>
  <si>
    <t>Horário - Fim - Ponta</t>
  </si>
  <si>
    <t>Horário - Inicio - Ponta - Horario de Verao</t>
  </si>
  <si>
    <t>Horário - Fim - Ponta - Horario de Verao</t>
  </si>
  <si>
    <t>Concessionária</t>
  </si>
  <si>
    <t>AES SUL</t>
  </si>
  <si>
    <t>RS</t>
  </si>
  <si>
    <t>S</t>
  </si>
  <si>
    <t>2385/2018</t>
  </si>
  <si>
    <t>AmE</t>
  </si>
  <si>
    <t>AM</t>
  </si>
  <si>
    <t>N</t>
  </si>
  <si>
    <t>2478/2018</t>
  </si>
  <si>
    <t>Boa Vista</t>
  </si>
  <si>
    <t>RR</t>
  </si>
  <si>
    <t>2479/2018</t>
  </si>
  <si>
    <t>CEA</t>
  </si>
  <si>
    <t>AP</t>
  </si>
  <si>
    <t>2495/2018</t>
  </si>
  <si>
    <t>Ceal</t>
  </si>
  <si>
    <t>AL</t>
  </si>
  <si>
    <t>NE</t>
  </si>
  <si>
    <t>2448/2018</t>
  </si>
  <si>
    <t>CEB-DIS</t>
  </si>
  <si>
    <t>DF</t>
  </si>
  <si>
    <t>CO</t>
  </si>
  <si>
    <t>2471/2018</t>
  </si>
  <si>
    <t>Permissionária</t>
  </si>
  <si>
    <t>Cedrap</t>
  </si>
  <si>
    <t>SP</t>
  </si>
  <si>
    <t>SE</t>
  </si>
  <si>
    <t>2444/2018</t>
  </si>
  <si>
    <t>Cedri</t>
  </si>
  <si>
    <t>2454/2018</t>
  </si>
  <si>
    <t>CEEE-D</t>
  </si>
  <si>
    <t>2484/2018</t>
  </si>
  <si>
    <t>Cejama</t>
  </si>
  <si>
    <t>SC</t>
  </si>
  <si>
    <t>2451/2018</t>
  </si>
  <si>
    <t>Celesc-DIS</t>
  </si>
  <si>
    <t>2436/2018</t>
  </si>
  <si>
    <t>Celg-D</t>
  </si>
  <si>
    <t>GO</t>
  </si>
  <si>
    <t>2470/2018</t>
  </si>
  <si>
    <t>Celpa</t>
  </si>
  <si>
    <t>PA</t>
  </si>
  <si>
    <t>2433/2018</t>
  </si>
  <si>
    <t>Celpe</t>
  </si>
  <si>
    <t>PE</t>
  </si>
  <si>
    <t>2388/2018</t>
  </si>
  <si>
    <t>Cemar</t>
  </si>
  <si>
    <t>MA</t>
  </si>
  <si>
    <t>2438/2018</t>
  </si>
  <si>
    <t>Cemig-D</t>
  </si>
  <si>
    <t>MG</t>
  </si>
  <si>
    <t>2396/2018</t>
  </si>
  <si>
    <t>Cepisa</t>
  </si>
  <si>
    <t>PI</t>
  </si>
  <si>
    <t>2490/2018</t>
  </si>
  <si>
    <t>Ceprag</t>
  </si>
  <si>
    <t>2507/2018</t>
  </si>
  <si>
    <t>Ceraça</t>
  </si>
  <si>
    <t>2455/2018</t>
  </si>
  <si>
    <t>Ceral Anitápolis</t>
  </si>
  <si>
    <t>2474/2018</t>
  </si>
  <si>
    <t>Ceral DIS</t>
  </si>
  <si>
    <t>PR</t>
  </si>
  <si>
    <t>2422/2018</t>
  </si>
  <si>
    <t>Cerbranorte</t>
  </si>
  <si>
    <t>2459/2018</t>
  </si>
  <si>
    <t>Cercos</t>
  </si>
  <si>
    <t>2390/2018</t>
  </si>
  <si>
    <t>Cerej</t>
  </si>
  <si>
    <t>2456/2018</t>
  </si>
  <si>
    <t>Ceres</t>
  </si>
  <si>
    <t>RJ</t>
  </si>
  <si>
    <t>2389/2018</t>
  </si>
  <si>
    <t>Cergal</t>
  </si>
  <si>
    <t>2450/2018</t>
  </si>
  <si>
    <t>Cergapa</t>
  </si>
  <si>
    <t>2452/2018</t>
  </si>
  <si>
    <t>Cergral</t>
  </si>
  <si>
    <t>2457/2018</t>
  </si>
  <si>
    <t>Ceriluz</t>
  </si>
  <si>
    <t>2423/2018</t>
  </si>
  <si>
    <t>Cerim</t>
  </si>
  <si>
    <t>2475/2018</t>
  </si>
  <si>
    <t>Ceripa</t>
  </si>
  <si>
    <t>2391/2018</t>
  </si>
  <si>
    <t>Ceris</t>
  </si>
  <si>
    <t>2415/2018</t>
  </si>
  <si>
    <t>CERMC</t>
  </si>
  <si>
    <t>2486/2018</t>
  </si>
  <si>
    <t>Cermissões</t>
  </si>
  <si>
    <t>2424/2018</t>
  </si>
  <si>
    <t>Cermoful</t>
  </si>
  <si>
    <t>2464/2018</t>
  </si>
  <si>
    <t>Cernhe</t>
  </si>
  <si>
    <t>2394/2018</t>
  </si>
  <si>
    <t>Ceron</t>
  </si>
  <si>
    <t>RO</t>
  </si>
  <si>
    <t>2496/2018</t>
  </si>
  <si>
    <t>Cerpalo</t>
  </si>
  <si>
    <t>2460/2018</t>
  </si>
  <si>
    <t>Cerpro</t>
  </si>
  <si>
    <t>2399/2018</t>
  </si>
  <si>
    <t>CERRP</t>
  </si>
  <si>
    <t>2384/2018</t>
  </si>
  <si>
    <t>Cersul</t>
  </si>
  <si>
    <t>2461/2018</t>
  </si>
  <si>
    <t>Certaja</t>
  </si>
  <si>
    <t>2398/2018</t>
  </si>
  <si>
    <t>Certel</t>
  </si>
  <si>
    <t>2425/2018</t>
  </si>
  <si>
    <t>Certrel</t>
  </si>
  <si>
    <t>2453/2018</t>
  </si>
  <si>
    <t>Cetril</t>
  </si>
  <si>
    <t>2476/2018</t>
  </si>
  <si>
    <t>Chesp</t>
  </si>
  <si>
    <t>2483/2018</t>
  </si>
  <si>
    <t>Cocel</t>
  </si>
  <si>
    <t>2411/2018</t>
  </si>
  <si>
    <t>Coelba</t>
  </si>
  <si>
    <t>BA</t>
  </si>
  <si>
    <t>2382/2018</t>
  </si>
  <si>
    <t>Coopera</t>
  </si>
  <si>
    <t>2462/2018</t>
  </si>
  <si>
    <t>Cooperaliança</t>
  </si>
  <si>
    <t>2440/2018</t>
  </si>
  <si>
    <t>Coopercocal</t>
  </si>
  <si>
    <t>2465/2018</t>
  </si>
  <si>
    <t>Cooperluz</t>
  </si>
  <si>
    <t>2426/2018</t>
  </si>
  <si>
    <t>Coopermila</t>
  </si>
  <si>
    <t>2458/2018</t>
  </si>
  <si>
    <t>Coorsel</t>
  </si>
  <si>
    <t>2463/2018</t>
  </si>
  <si>
    <t>Copel-DIS</t>
  </si>
  <si>
    <t>2402/2018</t>
  </si>
  <si>
    <t>Coprel</t>
  </si>
  <si>
    <t>2427/2018</t>
  </si>
  <si>
    <t>Cosern</t>
  </si>
  <si>
    <t>RN</t>
  </si>
  <si>
    <t>2386/2018</t>
  </si>
  <si>
    <t>CPFL Paulista</t>
  </si>
  <si>
    <t>2381/2018</t>
  </si>
  <si>
    <t>CPFL Piratininga</t>
  </si>
  <si>
    <t>2472/2018</t>
  </si>
  <si>
    <t>CPFL Santa Cruz</t>
  </si>
  <si>
    <t>2376/2018</t>
  </si>
  <si>
    <t>Creluz-D</t>
  </si>
  <si>
    <t>2428/2018</t>
  </si>
  <si>
    <t>Creral</t>
  </si>
  <si>
    <t>2429/2018</t>
  </si>
  <si>
    <t>Demei</t>
  </si>
  <si>
    <t>2420/2018</t>
  </si>
  <si>
    <t>DMED</t>
  </si>
  <si>
    <t>2485/2018</t>
  </si>
  <si>
    <t>EBO</t>
  </si>
  <si>
    <t>PB</t>
  </si>
  <si>
    <t>2367/2018</t>
  </si>
  <si>
    <t>EDP ES</t>
  </si>
  <si>
    <t>ES</t>
  </si>
  <si>
    <t>2432/2018</t>
  </si>
  <si>
    <t>EDP SP</t>
  </si>
  <si>
    <t>2469/2018</t>
  </si>
  <si>
    <t>EFLJC</t>
  </si>
  <si>
    <t>2441/2018</t>
  </si>
  <si>
    <t>Eflul</t>
  </si>
  <si>
    <t>2443/2018</t>
  </si>
  <si>
    <t>Elektro</t>
  </si>
  <si>
    <t>2437/2018</t>
  </si>
  <si>
    <t>Eletroacre</t>
  </si>
  <si>
    <t>AC</t>
  </si>
  <si>
    <t>2497/2018</t>
  </si>
  <si>
    <t>Eletrocar</t>
  </si>
  <si>
    <t>2418/2018</t>
  </si>
  <si>
    <t>2412/2018</t>
  </si>
  <si>
    <t>ELFSM</t>
  </si>
  <si>
    <t>2435/2018</t>
  </si>
  <si>
    <t>EMG</t>
  </si>
  <si>
    <t>2403/2018</t>
  </si>
  <si>
    <t>EMS</t>
  </si>
  <si>
    <t>MS</t>
  </si>
  <si>
    <t>2380/2018</t>
  </si>
  <si>
    <t>EMT</t>
  </si>
  <si>
    <t>MT</t>
  </si>
  <si>
    <t>2379/2018</t>
  </si>
  <si>
    <t>Enel CE</t>
  </si>
  <si>
    <t>CE</t>
  </si>
  <si>
    <t>2383/2018</t>
  </si>
  <si>
    <t>Enel RJ</t>
  </si>
  <si>
    <t>2377/2018</t>
  </si>
  <si>
    <t>ENF</t>
  </si>
  <si>
    <t>2400/2018</t>
  </si>
  <si>
    <t>EPB</t>
  </si>
  <si>
    <t>2439/2018</t>
  </si>
  <si>
    <t>ESE</t>
  </si>
  <si>
    <t>2387/2018</t>
  </si>
  <si>
    <t>ETO</t>
  </si>
  <si>
    <t>TO</t>
  </si>
  <si>
    <t>2413/2018</t>
  </si>
  <si>
    <t>Forcel</t>
  </si>
  <si>
    <t>2442/2018</t>
  </si>
  <si>
    <t>Hidropan</t>
  </si>
  <si>
    <t>2416/2018</t>
  </si>
  <si>
    <t>Ienergia</t>
  </si>
  <si>
    <t>2445/2018</t>
  </si>
  <si>
    <t>Light</t>
  </si>
  <si>
    <t>2375/2018</t>
  </si>
  <si>
    <t>MuxEnergia</t>
  </si>
  <si>
    <t>2417/2018</t>
  </si>
  <si>
    <t>RGE</t>
  </si>
  <si>
    <t>2401/2018</t>
  </si>
  <si>
    <t>Sulgipe</t>
  </si>
  <si>
    <t>2395/2018</t>
  </si>
  <si>
    <t>Uhenpal</t>
  </si>
  <si>
    <t>2397/2018</t>
  </si>
  <si>
    <t>Você está no horário de verão?</t>
  </si>
  <si>
    <t>sim</t>
  </si>
  <si>
    <t>não</t>
  </si>
  <si>
    <t>Horário - Inicio - Fora de Ponta</t>
  </si>
  <si>
    <t>Horário - Fim - Fora de Ponta</t>
  </si>
  <si>
    <t>Horário - Inicio - Fora de Ponta - Horario de Verao</t>
  </si>
  <si>
    <t>Horário - Fim - Fora de Ponta - Horario de Verao</t>
  </si>
  <si>
    <t>Consumo(kWh)</t>
  </si>
  <si>
    <t xml:space="preserve">   Ponta</t>
  </si>
  <si>
    <t>Valor médio a pagar por mês</t>
  </si>
  <si>
    <t xml:space="preserve">Em seguida, será apresentado um quadro para que você verifique suas faixas-horárias e tome nota dos horários em que a sua distribuidora pode cobrar a tarifa de forma diferente. </t>
  </si>
  <si>
    <t>Relatório</t>
  </si>
  <si>
    <t>Observação:</t>
  </si>
  <si>
    <t>Enel SP (Eletropaulo)</t>
  </si>
  <si>
    <t>Norte</t>
  </si>
  <si>
    <t>Nordeste</t>
  </si>
  <si>
    <t>Sudeste</t>
  </si>
  <si>
    <t>Sul</t>
  </si>
  <si>
    <t>Centro_Oeste</t>
  </si>
  <si>
    <t>Consumo médio mensal</t>
  </si>
  <si>
    <t>Em qual região você mora?</t>
  </si>
  <si>
    <t>Qual é o seu estado?</t>
  </si>
  <si>
    <t>Comece sua simulação com 4 informações iniciais que são essenciais para que você consiga tomar sua decisão.</t>
  </si>
  <si>
    <t>Caso você não saiba, dê uma olhada na sua conta de energia mais atual</t>
  </si>
  <si>
    <t>Essa ferramenta foi feita para auxiliar o consumidor a decidir se vale a pena aderir à tarifa branca. Para isso, ela te ajuda a entender como seus hábitos de consumo influenciam no valor que você paga na sua conta.</t>
  </si>
  <si>
    <t>Primeiro, é importante saber que, na tarifa branca, a tarifa muda de preço em três períodos do dia, chamados de: fora de ponta, intermediário e fora de ponta.</t>
  </si>
  <si>
    <t>Cada distribuidora de energia tem faixas-horárias diferentes, por isso é muito importante que você saiba qual distribuidora atende à sua residência.</t>
  </si>
  <si>
    <t>A tarifa branca é uma modalidade opcional que oferece luz mais barata àqueles que consomem fora do horário de pico, quando o uso é mais intenso. Para entender melhor consulte: https://idec.org.br/dicas-e-direitos/vale-pena-aderir-tarifa-branca</t>
  </si>
  <si>
    <t>Instruções para uso da calculadora</t>
  </si>
  <si>
    <t>A calculadora encontra-se na aba seguinte (ver rodapé da planilha)</t>
  </si>
  <si>
    <t>Por último, você precisará coletar em seu relógio medidor de energia o seu consumo em quatro horários diferentes do dia.</t>
  </si>
  <si>
    <t>Se você residir em um condomínio pergunte ao síndico onde ele está localizado</t>
  </si>
  <si>
    <t>Ao final, será apresentado um relatório com seus dados para que você tome a decisão sobre aderir ou não a essa modalidade de cobrança.</t>
  </si>
  <si>
    <t>Nele estará descrito o seu consumo e o valor da tarifa a ser pago em cada uma das situações: convencional e branca. No caso da branca, serão exibidas as variações de preço cobrados pela modalidade.</t>
  </si>
  <si>
    <t>A calculadora te apresentará, a partir dos dados coletados, qual seria a melhor modalidade de cobrança, de acordo com seu consumo.</t>
  </si>
  <si>
    <t>Preencha seus dados nas células azuis</t>
  </si>
  <si>
    <t>Você precisa preencher os seus dados somente nas células azuis.</t>
  </si>
  <si>
    <t>Informações iniciais</t>
  </si>
  <si>
    <t>Dados do medidor</t>
  </si>
  <si>
    <t xml:space="preserve">   Fora de ponta</t>
  </si>
  <si>
    <t xml:space="preserve">   Final de semana</t>
  </si>
  <si>
    <t xml:space="preserve">   Intermediária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</si>
</sst>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_-&quot;R$&quot;\ * #,##0.000_-;\-&quot;R$&quot;\ * #,##0.000_-;_-&quot;R$&quot;\ * &quot;-&quot;??_-;_-@_-"/>
    <numFmt numFmtId="166" formatCode="h:mm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i/>
      <sz val="11"/>
      <color indexed="8"/>
      <name val="Calibri"/>
      <family val="2"/>
    </font>
    <font>
      <b/>
      <sz val="24"/>
      <color theme="3" tint="-0.249977111117893"/>
      <name val="Calibri"/>
      <family val="2"/>
    </font>
    <font>
      <sz val="11"/>
      <color theme="7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b/>
      <sz val="28"/>
      <color theme="0"/>
      <name val="Calibri"/>
    </font>
    <font>
      <b/>
      <sz val="28"/>
      <color theme="0"/>
      <name val="Calibri"/>
      <scheme val="minor"/>
    </font>
    <font>
      <b/>
      <sz val="16"/>
      <color theme="0"/>
      <name val="Calibri"/>
      <scheme val="minor"/>
    </font>
    <font>
      <b/>
      <sz val="11"/>
      <color theme="0"/>
      <name val="Calibri"/>
      <scheme val="minor"/>
    </font>
    <font>
      <sz val="11"/>
      <color theme="0"/>
      <name val="Calibri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5ACBA"/>
        <bgColor indexed="64"/>
      </patternFill>
    </fill>
    <fill>
      <patternFill patternType="solid">
        <fgColor rgb="FF45ACBA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rgb="FF45ACBB"/>
        <bgColor indexed="64"/>
      </patternFill>
    </fill>
    <fill>
      <patternFill patternType="solid">
        <fgColor rgb="FFBEEFF5"/>
        <bgColor indexed="64"/>
      </patternFill>
    </fill>
    <fill>
      <patternFill patternType="solid">
        <fgColor rgb="FFB8002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7" tint="-0.499984740745262"/>
      </bottom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42427"/>
      </left>
      <right/>
      <top style="thin">
        <color rgb="FF042427"/>
      </top>
      <bottom style="thin">
        <color rgb="FF042427"/>
      </bottom>
      <diagonal/>
    </border>
    <border>
      <left/>
      <right/>
      <top style="thin">
        <color rgb="FF042427"/>
      </top>
      <bottom style="thin">
        <color rgb="FF042427"/>
      </bottom>
      <diagonal/>
    </border>
    <border>
      <left/>
      <right style="thin">
        <color rgb="FF042427"/>
      </right>
      <top style="thin">
        <color rgb="FF042427"/>
      </top>
      <bottom style="thin">
        <color rgb="FF042427"/>
      </bottom>
      <diagonal/>
    </border>
    <border>
      <left style="thin">
        <color theme="7" tint="-0.499984740745262"/>
      </left>
      <right/>
      <top style="thin">
        <color rgb="FF042427"/>
      </top>
      <bottom style="thin">
        <color rgb="FF042427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3" applyNumberFormat="0" applyFill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9" fillId="8" borderId="1" applyNumberFormat="0" applyAlignment="0" applyProtection="0"/>
    <xf numFmtId="0" fontId="10" fillId="4" borderId="0" applyNumberFormat="0" applyBorder="0" applyAlignment="0" applyProtection="0"/>
    <xf numFmtId="0" fontId="11" fillId="23" borderId="0" applyNumberFormat="0" applyBorder="0" applyAlignment="0" applyProtection="0"/>
    <xf numFmtId="0" fontId="3" fillId="24" borderId="4" applyNumberFormat="0" applyAlignment="0" applyProtection="0"/>
    <xf numFmtId="9" fontId="3" fillId="0" borderId="0" applyFill="0" applyBorder="0" applyAlignment="0" applyProtection="0"/>
    <xf numFmtId="0" fontId="12" fillId="17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9" applyNumberFormat="0" applyFill="0" applyAlignment="0" applyProtection="0"/>
    <xf numFmtId="164" fontId="3" fillId="0" borderId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4" xfId="0" applyFill="1" applyBorder="1"/>
    <xf numFmtId="0" fontId="0" fillId="2" borderId="0" xfId="0" applyFill="1" applyBorder="1" applyAlignment="1">
      <alignment vertical="center" readingOrder="1"/>
    </xf>
    <xf numFmtId="0" fontId="0" fillId="2" borderId="13" xfId="0" applyFill="1" applyBorder="1"/>
    <xf numFmtId="0" fontId="0" fillId="2" borderId="15" xfId="0" applyFill="1" applyBorder="1"/>
    <xf numFmtId="0" fontId="0" fillId="2" borderId="10" xfId="0" applyFill="1" applyBorder="1"/>
    <xf numFmtId="0" fontId="0" fillId="2" borderId="16" xfId="0" applyFill="1" applyBorder="1"/>
    <xf numFmtId="0" fontId="28" fillId="2" borderId="13" xfId="0" applyFont="1" applyFill="1" applyBorder="1"/>
    <xf numFmtId="0" fontId="2" fillId="2" borderId="31" xfId="0" applyFont="1" applyFill="1" applyBorder="1"/>
    <xf numFmtId="166" fontId="0" fillId="2" borderId="23" xfId="0" applyNumberFormat="1" applyFill="1" applyBorder="1"/>
    <xf numFmtId="0" fontId="0" fillId="2" borderId="24" xfId="0" applyFill="1" applyBorder="1"/>
    <xf numFmtId="166" fontId="2" fillId="2" borderId="25" xfId="0" applyNumberFormat="1" applyFont="1" applyFill="1" applyBorder="1" applyProtection="1"/>
    <xf numFmtId="0" fontId="0" fillId="2" borderId="27" xfId="0" applyFill="1" applyBorder="1"/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7" xfId="0" applyFont="1" applyFill="1" applyBorder="1" applyAlignment="1">
      <alignment horizontal="center" vertical="center" wrapText="1"/>
    </xf>
    <xf numFmtId="0" fontId="0" fillId="25" borderId="28" xfId="0" applyFont="1" applyFill="1" applyBorder="1"/>
    <xf numFmtId="0" fontId="0" fillId="2" borderId="0" xfId="0" applyFont="1" applyFill="1" applyBorder="1"/>
    <xf numFmtId="0" fontId="26" fillId="2" borderId="17" xfId="0" applyFont="1" applyFill="1" applyBorder="1" applyAlignment="1">
      <alignment horizontal="center" vertical="center" textRotation="90" wrapText="1"/>
    </xf>
    <xf numFmtId="0" fontId="25" fillId="2" borderId="0" xfId="0" applyFont="1" applyFill="1" applyAlignment="1">
      <alignment horizontal="left"/>
    </xf>
    <xf numFmtId="44" fontId="25" fillId="2" borderId="0" xfId="1" applyFont="1" applyFill="1" applyAlignment="1">
      <alignment horizontal="center"/>
    </xf>
    <xf numFmtId="166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14" fontId="25" fillId="2" borderId="0" xfId="0" applyNumberFormat="1" applyFont="1" applyFill="1" applyAlignment="1" applyProtection="1">
      <alignment horizontal="center" vertical="center"/>
    </xf>
    <xf numFmtId="20" fontId="0" fillId="2" borderId="0" xfId="0" applyNumberFormat="1" applyFill="1"/>
    <xf numFmtId="0" fontId="23" fillId="2" borderId="0" xfId="0" applyFont="1" applyFill="1" applyBorder="1" applyAlignment="1">
      <alignment horizontal="left"/>
    </xf>
    <xf numFmtId="0" fontId="27" fillId="25" borderId="29" xfId="0" applyFont="1" applyFill="1" applyBorder="1" applyAlignment="1">
      <alignment horizontal="center"/>
    </xf>
    <xf numFmtId="0" fontId="27" fillId="25" borderId="30" xfId="0" applyFont="1" applyFill="1" applyBorder="1" applyAlignment="1">
      <alignment horizontal="center"/>
    </xf>
    <xf numFmtId="0" fontId="21" fillId="28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 wrapText="1"/>
    </xf>
    <xf numFmtId="0" fontId="22" fillId="2" borderId="35" xfId="0" applyFont="1" applyFill="1" applyBorder="1"/>
    <xf numFmtId="0" fontId="21" fillId="28" borderId="36" xfId="0" applyFont="1" applyFill="1" applyBorder="1" applyAlignment="1">
      <alignment vertical="center"/>
    </xf>
    <xf numFmtId="0" fontId="0" fillId="2" borderId="36" xfId="0" applyFill="1" applyBorder="1"/>
    <xf numFmtId="0" fontId="0" fillId="2" borderId="36" xfId="0" applyFill="1" applyBorder="1" applyAlignment="1">
      <alignment vertical="center" readingOrder="1"/>
    </xf>
    <xf numFmtId="0" fontId="23" fillId="2" borderId="36" xfId="0" applyFont="1" applyFill="1" applyBorder="1" applyAlignment="1">
      <alignment horizontal="left"/>
    </xf>
    <xf numFmtId="0" fontId="23" fillId="2" borderId="36" xfId="0" applyFont="1" applyFill="1" applyBorder="1" applyAlignment="1">
      <alignment horizontal="left" vertical="center" wrapText="1"/>
    </xf>
    <xf numFmtId="0" fontId="0" fillId="2" borderId="35" xfId="0" applyFill="1" applyBorder="1"/>
    <xf numFmtId="0" fontId="0" fillId="2" borderId="37" xfId="0" applyFill="1" applyBorder="1"/>
    <xf numFmtId="0" fontId="0" fillId="2" borderId="17" xfId="0" applyFill="1" applyBorder="1"/>
    <xf numFmtId="0" fontId="0" fillId="2" borderId="38" xfId="0" applyFill="1" applyBorder="1"/>
    <xf numFmtId="0" fontId="33" fillId="29" borderId="0" xfId="0" applyFont="1" applyFill="1" applyBorder="1" applyAlignment="1">
      <alignment horizontal="center" vertical="center" wrapText="1"/>
    </xf>
    <xf numFmtId="0" fontId="2" fillId="30" borderId="22" xfId="0" applyFont="1" applyFill="1" applyBorder="1" applyProtection="1">
      <protection locked="0"/>
    </xf>
    <xf numFmtId="166" fontId="2" fillId="30" borderId="22" xfId="0" applyNumberFormat="1" applyFont="1" applyFill="1" applyBorder="1" applyProtection="1">
      <protection locked="0"/>
    </xf>
    <xf numFmtId="0" fontId="0" fillId="30" borderId="22" xfId="0" applyFill="1" applyBorder="1" applyProtection="1">
      <protection locked="0"/>
    </xf>
    <xf numFmtId="0" fontId="0" fillId="30" borderId="22" xfId="0" applyFill="1" applyBorder="1"/>
    <xf numFmtId="0" fontId="0" fillId="25" borderId="39" xfId="0" applyFont="1" applyFill="1" applyBorder="1"/>
    <xf numFmtId="0" fontId="0" fillId="25" borderId="40" xfId="0" applyFont="1" applyFill="1" applyBorder="1" applyAlignment="1">
      <alignment horizontal="center" vertical="center"/>
    </xf>
    <xf numFmtId="0" fontId="27" fillId="25" borderId="40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165" fontId="0" fillId="2" borderId="40" xfId="1" applyNumberFormat="1" applyFont="1" applyFill="1" applyBorder="1" applyAlignment="1">
      <alignment horizontal="center" vertical="center"/>
    </xf>
    <xf numFmtId="165" fontId="0" fillId="2" borderId="40" xfId="0" applyNumberFormat="1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39" fillId="2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vertical="center" readingOrder="1"/>
    </xf>
    <xf numFmtId="0" fontId="30" fillId="2" borderId="23" xfId="0" applyFont="1" applyFill="1" applyBorder="1"/>
    <xf numFmtId="166" fontId="30" fillId="2" borderId="0" xfId="0" applyNumberFormat="1" applyFont="1" applyFill="1" applyBorder="1"/>
    <xf numFmtId="166" fontId="30" fillId="2" borderId="24" xfId="0" applyNumberFormat="1" applyFont="1" applyFill="1" applyBorder="1"/>
    <xf numFmtId="0" fontId="30" fillId="2" borderId="25" xfId="0" applyFont="1" applyFill="1" applyBorder="1"/>
    <xf numFmtId="166" fontId="30" fillId="2" borderId="26" xfId="0" applyNumberFormat="1" applyFont="1" applyFill="1" applyBorder="1"/>
    <xf numFmtId="166" fontId="30" fillId="2" borderId="27" xfId="0" applyNumberFormat="1" applyFont="1" applyFill="1" applyBorder="1"/>
    <xf numFmtId="0" fontId="26" fillId="0" borderId="17" xfId="0" applyFont="1" applyFill="1" applyBorder="1" applyAlignment="1">
      <alignment horizontal="center" vertical="center" textRotation="90" wrapText="1"/>
    </xf>
    <xf numFmtId="166" fontId="25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/>
    <xf numFmtId="0" fontId="0" fillId="0" borderId="0" xfId="0" applyFill="1"/>
    <xf numFmtId="20" fontId="0" fillId="0" borderId="0" xfId="0" applyNumberFormat="1" applyFill="1"/>
    <xf numFmtId="20" fontId="25" fillId="0" borderId="0" xfId="0" applyNumberFormat="1" applyFont="1" applyFill="1" applyAlignment="1">
      <alignment horizontal="center" vertical="center"/>
    </xf>
    <xf numFmtId="166" fontId="40" fillId="0" borderId="0" xfId="0" applyNumberFormat="1" applyFont="1" applyFill="1" applyAlignment="1">
      <alignment horizontal="center" vertical="center" wrapText="1"/>
    </xf>
    <xf numFmtId="166" fontId="25" fillId="0" borderId="0" xfId="0" applyNumberFormat="1" applyFont="1" applyFill="1" applyAlignment="1">
      <alignment horizontal="center" vertical="center"/>
    </xf>
    <xf numFmtId="20" fontId="25" fillId="0" borderId="0" xfId="46" applyNumberFormat="1" applyFont="1" applyFill="1" applyAlignment="1">
      <alignment horizontal="center" vertical="center"/>
    </xf>
    <xf numFmtId="166" fontId="0" fillId="2" borderId="0" xfId="0" applyNumberFormat="1" applyFill="1" applyBorder="1"/>
    <xf numFmtId="0" fontId="24" fillId="2" borderId="0" xfId="0" applyFont="1" applyFill="1" applyBorder="1" applyAlignment="1">
      <alignment horizontal="left" vertical="center" wrapText="1" readingOrder="1"/>
    </xf>
    <xf numFmtId="0" fontId="15" fillId="2" borderId="0" xfId="0" applyFont="1" applyFill="1" applyBorder="1" applyAlignment="1">
      <alignment horizontal="left" vertical="center" wrapText="1" readingOrder="1"/>
    </xf>
    <xf numFmtId="0" fontId="15" fillId="2" borderId="36" xfId="0" applyFont="1" applyFill="1" applyBorder="1" applyAlignment="1">
      <alignment horizontal="left" vertical="center" wrapText="1" readingOrder="1"/>
    </xf>
    <xf numFmtId="0" fontId="23" fillId="2" borderId="0" xfId="0" applyFont="1" applyFill="1" applyBorder="1" applyAlignment="1">
      <alignment horizontal="left"/>
    </xf>
    <xf numFmtId="0" fontId="23" fillId="2" borderId="36" xfId="0" applyFont="1" applyFill="1" applyBorder="1" applyAlignment="1">
      <alignment horizontal="left"/>
    </xf>
    <xf numFmtId="0" fontId="22" fillId="26" borderId="32" xfId="0" quotePrefix="1" applyFont="1" applyFill="1" applyBorder="1" applyAlignment="1">
      <alignment horizontal="center"/>
    </xf>
    <xf numFmtId="0" fontId="22" fillId="26" borderId="33" xfId="0" quotePrefix="1" applyFont="1" applyFill="1" applyBorder="1" applyAlignment="1">
      <alignment horizontal="center"/>
    </xf>
    <xf numFmtId="0" fontId="22" fillId="26" borderId="35" xfId="0" quotePrefix="1" applyFont="1" applyFill="1" applyBorder="1" applyAlignment="1">
      <alignment horizontal="center"/>
    </xf>
    <xf numFmtId="0" fontId="22" fillId="26" borderId="0" xfId="0" quotePrefix="1" applyFont="1" applyFill="1" applyBorder="1" applyAlignment="1">
      <alignment horizontal="center"/>
    </xf>
    <xf numFmtId="0" fontId="34" fillId="27" borderId="33" xfId="0" applyFont="1" applyFill="1" applyBorder="1" applyAlignment="1">
      <alignment horizontal="center" vertical="center"/>
    </xf>
    <xf numFmtId="0" fontId="34" fillId="27" borderId="34" xfId="0" applyFont="1" applyFill="1" applyBorder="1" applyAlignment="1">
      <alignment horizontal="center" vertical="center"/>
    </xf>
    <xf numFmtId="0" fontId="34" fillId="27" borderId="0" xfId="0" applyFont="1" applyFill="1" applyBorder="1" applyAlignment="1">
      <alignment horizontal="center" vertical="center"/>
    </xf>
    <xf numFmtId="0" fontId="34" fillId="27" borderId="36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 wrapText="1"/>
    </xf>
    <xf numFmtId="0" fontId="23" fillId="2" borderId="36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 readingOrder="1"/>
    </xf>
    <xf numFmtId="0" fontId="20" fillId="2" borderId="36" xfId="0" applyFont="1" applyFill="1" applyBorder="1" applyAlignment="1">
      <alignment horizontal="left" vertical="center" wrapText="1" readingOrder="1"/>
    </xf>
    <xf numFmtId="0" fontId="29" fillId="2" borderId="0" xfId="0" applyFont="1" applyFill="1" applyBorder="1" applyAlignment="1">
      <alignment horizontal="center" vertical="center" wrapText="1"/>
    </xf>
    <xf numFmtId="0" fontId="36" fillId="31" borderId="19" xfId="0" applyFont="1" applyFill="1" applyBorder="1" applyAlignment="1">
      <alignment horizontal="center" vertical="center" wrapText="1"/>
    </xf>
    <xf numFmtId="0" fontId="36" fillId="31" borderId="20" xfId="0" applyFont="1" applyFill="1" applyBorder="1" applyAlignment="1">
      <alignment horizontal="center" vertical="center" wrapText="1"/>
    </xf>
    <xf numFmtId="0" fontId="36" fillId="31" borderId="21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/>
    </xf>
    <xf numFmtId="0" fontId="27" fillId="2" borderId="29" xfId="0" applyFont="1" applyFill="1" applyBorder="1" applyAlignment="1">
      <alignment horizontal="center"/>
    </xf>
    <xf numFmtId="0" fontId="27" fillId="2" borderId="30" xfId="0" applyFont="1" applyFill="1" applyBorder="1" applyAlignment="1">
      <alignment horizontal="center"/>
    </xf>
    <xf numFmtId="0" fontId="35" fillId="29" borderId="18" xfId="0" applyFont="1" applyFill="1" applyBorder="1" applyAlignment="1">
      <alignment horizontal="center" vertical="center"/>
    </xf>
    <xf numFmtId="0" fontId="35" fillId="29" borderId="11" xfId="0" applyFont="1" applyFill="1" applyBorder="1" applyAlignment="1">
      <alignment horizontal="center" vertical="center"/>
    </xf>
    <xf numFmtId="0" fontId="35" fillId="29" borderId="12" xfId="0" applyFont="1" applyFill="1" applyBorder="1" applyAlignment="1">
      <alignment horizontal="center" vertical="center"/>
    </xf>
    <xf numFmtId="0" fontId="35" fillId="29" borderId="13" xfId="0" applyFont="1" applyFill="1" applyBorder="1" applyAlignment="1">
      <alignment horizontal="center" vertical="center"/>
    </xf>
    <xf numFmtId="0" fontId="35" fillId="29" borderId="0" xfId="0" applyFont="1" applyFill="1" applyBorder="1" applyAlignment="1">
      <alignment horizontal="center" vertical="center"/>
    </xf>
    <xf numFmtId="0" fontId="35" fillId="29" borderId="14" xfId="0" applyFont="1" applyFill="1" applyBorder="1" applyAlignment="1">
      <alignment horizontal="center" vertical="center"/>
    </xf>
    <xf numFmtId="0" fontId="35" fillId="29" borderId="15" xfId="0" applyFont="1" applyFill="1" applyBorder="1" applyAlignment="1">
      <alignment horizontal="center" vertical="center"/>
    </xf>
    <xf numFmtId="0" fontId="35" fillId="29" borderId="10" xfId="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left" vertical="center"/>
    </xf>
    <xf numFmtId="0" fontId="27" fillId="2" borderId="40" xfId="0" applyFont="1" applyFill="1" applyBorder="1" applyAlignment="1">
      <alignment horizontal="left" vertical="center"/>
    </xf>
    <xf numFmtId="0" fontId="27" fillId="25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7" fillId="30" borderId="22" xfId="0" applyFont="1" applyFill="1" applyBorder="1" applyAlignment="1" applyProtection="1">
      <alignment horizontal="center" vertical="center"/>
      <protection locked="0"/>
    </xf>
    <xf numFmtId="0" fontId="37" fillId="31" borderId="42" xfId="0" applyFont="1" applyFill="1" applyBorder="1" applyAlignment="1">
      <alignment horizontal="center" vertical="center"/>
    </xf>
    <xf numFmtId="0" fontId="37" fillId="31" borderId="40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7" fillId="31" borderId="39" xfId="0" applyFont="1" applyFill="1" applyBorder="1" applyAlignment="1">
      <alignment horizontal="center" vertical="center"/>
    </xf>
    <xf numFmtId="0" fontId="38" fillId="31" borderId="40" xfId="0" applyFont="1" applyFill="1" applyBorder="1" applyAlignment="1">
      <alignment horizontal="center" vertical="center" wrapText="1"/>
    </xf>
    <xf numFmtId="0" fontId="38" fillId="31" borderId="41" xfId="0" applyFont="1" applyFill="1" applyBorder="1" applyAlignment="1">
      <alignment horizontal="center" vertical="center" wrapText="1"/>
    </xf>
    <xf numFmtId="0" fontId="27" fillId="25" borderId="40" xfId="0" applyFont="1" applyFill="1" applyBorder="1" applyAlignment="1">
      <alignment horizontal="center" vertical="center"/>
    </xf>
    <xf numFmtId="0" fontId="27" fillId="25" borderId="41" xfId="0" applyFont="1" applyFill="1" applyBorder="1" applyAlignment="1">
      <alignment horizontal="center" vertical="center"/>
    </xf>
    <xf numFmtId="44" fontId="27" fillId="2" borderId="40" xfId="1" applyFont="1" applyFill="1" applyBorder="1" applyAlignment="1">
      <alignment horizontal="center" vertical="center"/>
    </xf>
    <xf numFmtId="44" fontId="27" fillId="2" borderId="41" xfId="1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27" fillId="25" borderId="28" xfId="0" applyFont="1" applyFill="1" applyBorder="1" applyAlignment="1">
      <alignment horizontal="center"/>
    </xf>
    <xf numFmtId="0" fontId="27" fillId="25" borderId="29" xfId="0" applyFont="1" applyFill="1" applyBorder="1" applyAlignment="1">
      <alignment horizontal="center"/>
    </xf>
    <xf numFmtId="0" fontId="27" fillId="25" borderId="30" xfId="0" applyFont="1" applyFill="1" applyBorder="1" applyAlignment="1">
      <alignment horizontal="center"/>
    </xf>
    <xf numFmtId="0" fontId="33" fillId="29" borderId="0" xfId="0" applyFont="1" applyFill="1" applyBorder="1" applyAlignment="1">
      <alignment horizontal="center" vertical="center" wrapText="1"/>
    </xf>
    <xf numFmtId="0" fontId="33" fillId="29" borderId="0" xfId="0" applyFont="1" applyFill="1" applyBorder="1" applyAlignment="1">
      <alignment horizontal="center" vertical="center"/>
    </xf>
  </cellXfs>
  <cellStyles count="47">
    <cellStyle name="20% - Ênfase1 2" xfId="3"/>
    <cellStyle name="20% - Ênfase2 2" xfId="4"/>
    <cellStyle name="20% - Ênfase3 2" xfId="5"/>
    <cellStyle name="20% - Ênfase4 2" xfId="6"/>
    <cellStyle name="20% - Ênfase5 2" xfId="7"/>
    <cellStyle name="20% - Ênfase6 2" xfId="8"/>
    <cellStyle name="40% - Ênfase1 2" xfId="9"/>
    <cellStyle name="40% - Ênfase2 2" xfId="10"/>
    <cellStyle name="40% - Ênfase3 2" xfId="11"/>
    <cellStyle name="40% - Ênfase4 2" xfId="12"/>
    <cellStyle name="40% - Ênfase5 2" xfId="13"/>
    <cellStyle name="40% - Ênfase6 2" xfId="14"/>
    <cellStyle name="60% - Ênfase1 2" xfId="15"/>
    <cellStyle name="60% - Ênfase2 2" xfId="16"/>
    <cellStyle name="60% - Ênfase3 2" xfId="17"/>
    <cellStyle name="60% - Ênfase4 2" xfId="18"/>
    <cellStyle name="60% - Ênfase5 2" xfId="19"/>
    <cellStyle name="60% - Ênfase6 2" xfId="20"/>
    <cellStyle name="Bom 2" xfId="21"/>
    <cellStyle name="Cálculo 2" xfId="22"/>
    <cellStyle name="Célula de Verificação 2" xfId="23"/>
    <cellStyle name="Célula Vinculada 2" xfId="24"/>
    <cellStyle name="Ênfase1 2" xfId="25"/>
    <cellStyle name="Ênfase2 2" xfId="26"/>
    <cellStyle name="Ênfase3 2" xfId="27"/>
    <cellStyle name="Ênfase4 2" xfId="28"/>
    <cellStyle name="Ênfase5 2" xfId="29"/>
    <cellStyle name="Ênfase6 2" xfId="30"/>
    <cellStyle name="Entrada 2" xfId="31"/>
    <cellStyle name="Incorreto 2" xfId="32"/>
    <cellStyle name="Moeda" xfId="1" builtinId="4"/>
    <cellStyle name="Neutra 2" xfId="33"/>
    <cellStyle name="Normal" xfId="0" builtinId="0"/>
    <cellStyle name="Normal 2" xfId="2"/>
    <cellStyle name="Nota 2" xfId="34"/>
    <cellStyle name="Porcentagem 2" xfId="35"/>
    <cellStyle name="Saída 2" xfId="36"/>
    <cellStyle name="Texto de Aviso 2" xfId="37"/>
    <cellStyle name="Texto Explicativo 2" xfId="38"/>
    <cellStyle name="Título 1 2" xfId="39"/>
    <cellStyle name="Título 2 2" xfId="40"/>
    <cellStyle name="Título 3 2" xfId="41"/>
    <cellStyle name="Título 4 2" xfId="42"/>
    <cellStyle name="Título 5" xfId="43"/>
    <cellStyle name="Total 2" xfId="44"/>
    <cellStyle name="Vírgula" xfId="46" builtinId="3"/>
    <cellStyle name="Vírgula 2" xfId="4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2528"/>
      <color rgb="FFFFF2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/>
                </a:solidFill>
              </a:rPr>
              <a:t>Perfil de Consumo diário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Calculadora!$E$26</c:f>
              <c:strCache>
                <c:ptCount val="1"/>
                <c:pt idx="0">
                  <c:v>Consumo (kWh)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 w="25400">
              <a:noFill/>
            </a:ln>
            <a:effectLst>
              <a:innerShdw blurRad="114300">
                <a:schemeClr val="accent1"/>
              </a:innerShdw>
            </a:effectLst>
          </c:spPr>
          <c:cat>
            <c:numRef>
              <c:f>Calculadora!$C$27:$C$30</c:f>
              <c:numCache>
                <c:formatCode>h:mm;@</c:formatCode>
                <c:ptCount val="4"/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</c:numCache>
            </c:numRef>
          </c:cat>
          <c:val>
            <c:numRef>
              <c:f>Calculadora!$E$27:$E$30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241-B5A8-B78B93B74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dropLines>
        <c:axId val="150926168"/>
        <c:axId val="199216888"/>
        <c:extLst/>
      </c:areaChart>
      <c:catAx>
        <c:axId val="15092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2"/>
                    </a:solidFill>
                  </a:rPr>
                  <a:t>Hora do Dia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h:mm;@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216888"/>
        <c:crosses val="autoZero"/>
        <c:auto val="1"/>
        <c:lblAlgn val="ctr"/>
        <c:lblOffset val="100"/>
        <c:noMultiLvlLbl val="0"/>
      </c:catAx>
      <c:valAx>
        <c:axId val="19921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2"/>
                    </a:solidFill>
                  </a:rPr>
                  <a:t>Consumo (kWh)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926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042528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16</xdr:row>
      <xdr:rowOff>174625</xdr:rowOff>
    </xdr:from>
    <xdr:to>
      <xdr:col>5</xdr:col>
      <xdr:colOff>587375</xdr:colOff>
      <xdr:row>17</xdr:row>
      <xdr:rowOff>111125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3171825"/>
          <a:ext cx="254000" cy="114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0</xdr:row>
      <xdr:rowOff>152400</xdr:rowOff>
    </xdr:from>
    <xdr:to>
      <xdr:col>3</xdr:col>
      <xdr:colOff>229684</xdr:colOff>
      <xdr:row>1</xdr:row>
      <xdr:rowOff>95250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52400"/>
          <a:ext cx="991684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11</xdr:row>
      <xdr:rowOff>19050</xdr:rowOff>
    </xdr:from>
    <xdr:to>
      <xdr:col>11</xdr:col>
      <xdr:colOff>199626</xdr:colOff>
      <xdr:row>12</xdr:row>
      <xdr:rowOff>123788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90850" y="3305175"/>
          <a:ext cx="3190476" cy="2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257176</xdr:colOff>
      <xdr:row>16</xdr:row>
      <xdr:rowOff>51189</xdr:rowOff>
    </xdr:from>
    <xdr:to>
      <xdr:col>11</xdr:col>
      <xdr:colOff>123826</xdr:colOff>
      <xdr:row>22</xdr:row>
      <xdr:rowOff>114127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6" y="4337439"/>
          <a:ext cx="2819400" cy="120593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24</xdr:row>
      <xdr:rowOff>9525</xdr:rowOff>
    </xdr:from>
    <xdr:to>
      <xdr:col>11</xdr:col>
      <xdr:colOff>180975</xdr:colOff>
      <xdr:row>30</xdr:row>
      <xdr:rowOff>25997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05200" y="5819775"/>
          <a:ext cx="2657475" cy="1159472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34</xdr:row>
      <xdr:rowOff>84763</xdr:rowOff>
    </xdr:from>
    <xdr:to>
      <xdr:col>11</xdr:col>
      <xdr:colOff>123825</xdr:colOff>
      <xdr:row>41</xdr:row>
      <xdr:rowOff>85542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0" y="7800013"/>
          <a:ext cx="2676525" cy="129617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45</xdr:row>
      <xdr:rowOff>114300</xdr:rowOff>
    </xdr:from>
    <xdr:to>
      <xdr:col>12</xdr:col>
      <xdr:colOff>290407</xdr:colOff>
      <xdr:row>63</xdr:row>
      <xdr:rowOff>85725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48075" y="10010775"/>
          <a:ext cx="3214582" cy="310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20</xdr:row>
      <xdr:rowOff>80435</xdr:rowOff>
    </xdr:from>
    <xdr:to>
      <xdr:col>15</xdr:col>
      <xdr:colOff>15875</xdr:colOff>
      <xdr:row>31</xdr:row>
      <xdr:rowOff>70910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180975</xdr:colOff>
      <xdr:row>1</xdr:row>
      <xdr:rowOff>133350</xdr:rowOff>
    </xdr:from>
    <xdr:to>
      <xdr:col>2</xdr:col>
      <xdr:colOff>582109</xdr:colOff>
      <xdr:row>4</xdr:row>
      <xdr:rowOff>9525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850"/>
          <a:ext cx="991684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ergia.mobilidade\Downloads\Ferramenta%20Tarifa%20Branca%20Sit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"/>
      <sheetName val="Tar_Comum"/>
      <sheetName val="Tar_Branc_Ponta"/>
      <sheetName val="Tar_Branc_Int"/>
      <sheetName val="Tar_Braca_ForaP"/>
      <sheetName val="Base"/>
      <sheetName val="Tab_01"/>
    </sheetNames>
    <sheetDataSet>
      <sheetData sheetId="0">
        <row r="12">
          <cell r="B12" t="str">
            <v>Horário</v>
          </cell>
        </row>
      </sheetData>
      <sheetData sheetId="1">
        <row r="1">
          <cell r="A1" t="str">
            <v>Distribuidora</v>
          </cell>
          <cell r="B1" t="str">
            <v>Tarifa Comum</v>
          </cell>
        </row>
        <row r="2">
          <cell r="A2" t="str">
            <v>Eletroacre</v>
          </cell>
          <cell r="B2">
            <v>0.50900000000000001</v>
          </cell>
        </row>
        <row r="3">
          <cell r="A3" t="str">
            <v>Ceal</v>
          </cell>
          <cell r="B3">
            <v>0.51600000000000001</v>
          </cell>
        </row>
        <row r="4">
          <cell r="A4" t="str">
            <v>CEA</v>
          </cell>
          <cell r="B4">
            <v>0.53700000000000003</v>
          </cell>
        </row>
        <row r="5">
          <cell r="A5" t="str">
            <v>AmE</v>
          </cell>
          <cell r="B5">
            <v>0.60399999999999998</v>
          </cell>
        </row>
        <row r="6">
          <cell r="A6" t="str">
            <v>Coelba</v>
          </cell>
          <cell r="B6">
            <v>0.442</v>
          </cell>
        </row>
        <row r="7">
          <cell r="A7" t="str">
            <v>Enel CE</v>
          </cell>
          <cell r="B7">
            <v>0.47299999999999998</v>
          </cell>
        </row>
        <row r="8">
          <cell r="A8" t="str">
            <v>CEB-DIS</v>
          </cell>
          <cell r="B8">
            <v>0.48199999999999998</v>
          </cell>
        </row>
        <row r="9">
          <cell r="A9" t="str">
            <v>ELFSM</v>
          </cell>
          <cell r="B9">
            <v>0.53900000000000003</v>
          </cell>
        </row>
        <row r="10">
          <cell r="A10" t="str">
            <v>Escelsa</v>
          </cell>
          <cell r="B10">
            <v>0.48399999999999999</v>
          </cell>
        </row>
        <row r="11">
          <cell r="A11" t="str">
            <v>Chesp</v>
          </cell>
          <cell r="B11">
            <v>0.56499999999999995</v>
          </cell>
        </row>
        <row r="12">
          <cell r="A12" t="str">
            <v>Celg-D</v>
          </cell>
          <cell r="B12">
            <v>0.48599999999999999</v>
          </cell>
        </row>
        <row r="13">
          <cell r="A13" t="str">
            <v>Cemar</v>
          </cell>
          <cell r="B13">
            <v>0.56000000000000005</v>
          </cell>
        </row>
        <row r="14">
          <cell r="A14" t="str">
            <v>EMT</v>
          </cell>
          <cell r="B14">
            <v>0.498</v>
          </cell>
        </row>
        <row r="15">
          <cell r="A15" t="str">
            <v>EMS</v>
          </cell>
          <cell r="B15">
            <v>0.49199999999999999</v>
          </cell>
        </row>
        <row r="16">
          <cell r="A16" t="str">
            <v>EMG</v>
          </cell>
          <cell r="B16">
            <v>0.50700000000000001</v>
          </cell>
        </row>
        <row r="17">
          <cell r="A17" t="str">
            <v>Cemig-D</v>
          </cell>
          <cell r="B17">
            <v>0.49399999999999999</v>
          </cell>
        </row>
        <row r="18">
          <cell r="A18" t="str">
            <v>CPFL Mococa</v>
          </cell>
          <cell r="B18">
            <v>0.46700000000000003</v>
          </cell>
        </row>
        <row r="19">
          <cell r="A19" t="str">
            <v>CPFL Santa Cruz</v>
          </cell>
          <cell r="B19">
            <v>0.46600000000000003</v>
          </cell>
        </row>
        <row r="20">
          <cell r="A20" t="str">
            <v>DMED</v>
          </cell>
          <cell r="B20">
            <v>0.41399999999999998</v>
          </cell>
        </row>
        <row r="21">
          <cell r="A21" t="str">
            <v>Celpa</v>
          </cell>
          <cell r="B21">
            <v>0.59899999999999998</v>
          </cell>
        </row>
        <row r="22">
          <cell r="A22" t="str">
            <v>EBO</v>
          </cell>
          <cell r="B22">
            <v>0.498</v>
          </cell>
        </row>
        <row r="23">
          <cell r="A23" t="str">
            <v>EPB</v>
          </cell>
          <cell r="B23">
            <v>0.49399999999999999</v>
          </cell>
        </row>
        <row r="24">
          <cell r="A24" t="str">
            <v>Cocel</v>
          </cell>
          <cell r="B24">
            <v>0.54600000000000004</v>
          </cell>
        </row>
        <row r="25">
          <cell r="A25" t="str">
            <v>Forcel</v>
          </cell>
          <cell r="B25">
            <v>0.48199999999999998</v>
          </cell>
        </row>
        <row r="26">
          <cell r="A26" t="str">
            <v>Copel-DIS</v>
          </cell>
          <cell r="B26">
            <v>0.44</v>
          </cell>
        </row>
        <row r="27">
          <cell r="A27" t="str">
            <v>Ceral DIS</v>
          </cell>
          <cell r="B27">
            <v>0.38900000000000001</v>
          </cell>
        </row>
        <row r="28">
          <cell r="A28" t="str">
            <v>Celpe</v>
          </cell>
          <cell r="B28">
            <v>0.48</v>
          </cell>
        </row>
        <row r="29">
          <cell r="A29" t="str">
            <v>Cepisa</v>
          </cell>
          <cell r="B29">
            <v>0.55400000000000005</v>
          </cell>
        </row>
        <row r="30">
          <cell r="A30" t="str">
            <v>Ceres</v>
          </cell>
          <cell r="B30">
            <v>0.69199999999999995</v>
          </cell>
        </row>
        <row r="31">
          <cell r="A31" t="str">
            <v>Light</v>
          </cell>
          <cell r="B31">
            <v>0.52600000000000002</v>
          </cell>
        </row>
        <row r="32">
          <cell r="A32" t="str">
            <v>ENF</v>
          </cell>
          <cell r="B32">
            <v>0.52400000000000002</v>
          </cell>
        </row>
        <row r="33">
          <cell r="A33" t="str">
            <v>Enel RJ</v>
          </cell>
          <cell r="B33">
            <v>0.51200000000000001</v>
          </cell>
        </row>
        <row r="34">
          <cell r="A34" t="str">
            <v>Cosern</v>
          </cell>
          <cell r="B34">
            <v>0.41799999999999998</v>
          </cell>
        </row>
        <row r="35">
          <cell r="A35" t="str">
            <v>Certaja</v>
          </cell>
          <cell r="B35">
            <v>0.55100000000000005</v>
          </cell>
        </row>
        <row r="36">
          <cell r="A36" t="str">
            <v>Cermissões</v>
          </cell>
          <cell r="B36">
            <v>0.53700000000000003</v>
          </cell>
        </row>
        <row r="37">
          <cell r="A37" t="str">
            <v>Hidropan</v>
          </cell>
          <cell r="B37">
            <v>0.52</v>
          </cell>
        </row>
        <row r="38">
          <cell r="A38" t="str">
            <v>Cooperluz</v>
          </cell>
          <cell r="B38">
            <v>0.50700000000000001</v>
          </cell>
        </row>
        <row r="39">
          <cell r="A39" t="str">
            <v>CEEE-D</v>
          </cell>
          <cell r="B39">
            <v>0.505</v>
          </cell>
        </row>
        <row r="40">
          <cell r="A40" t="str">
            <v>Eletrocar</v>
          </cell>
          <cell r="B40">
            <v>0.504</v>
          </cell>
        </row>
        <row r="41">
          <cell r="A41" t="str">
            <v>Creluz-D</v>
          </cell>
          <cell r="B41">
            <v>0.498</v>
          </cell>
        </row>
        <row r="42">
          <cell r="A42" t="str">
            <v>Demei</v>
          </cell>
          <cell r="B42">
            <v>0.497</v>
          </cell>
        </row>
        <row r="43">
          <cell r="A43" t="str">
            <v>Coprel</v>
          </cell>
          <cell r="B43">
            <v>0.497</v>
          </cell>
        </row>
        <row r="44">
          <cell r="A44" t="str">
            <v>Uhenpal</v>
          </cell>
          <cell r="B44">
            <v>0.46700000000000003</v>
          </cell>
        </row>
        <row r="45">
          <cell r="A45" t="str">
            <v>Creral</v>
          </cell>
          <cell r="B45">
            <v>0.46600000000000003</v>
          </cell>
        </row>
        <row r="46">
          <cell r="A46" t="str">
            <v>RGE SUL</v>
          </cell>
          <cell r="B46">
            <v>0.45200000000000001</v>
          </cell>
        </row>
        <row r="47">
          <cell r="A47" t="str">
            <v>MuxEnergia</v>
          </cell>
          <cell r="B47">
            <v>0.44600000000000001</v>
          </cell>
        </row>
        <row r="48">
          <cell r="A48" t="str">
            <v>RGE</v>
          </cell>
          <cell r="B48">
            <v>0.433</v>
          </cell>
        </row>
        <row r="49">
          <cell r="A49" t="str">
            <v>Ceriluz</v>
          </cell>
          <cell r="B49">
            <v>0.41499999999999998</v>
          </cell>
        </row>
        <row r="50">
          <cell r="A50" t="str">
            <v>Certel</v>
          </cell>
          <cell r="B50">
            <v>0.38300000000000001</v>
          </cell>
        </row>
        <row r="51">
          <cell r="A51" t="str">
            <v>Ceron</v>
          </cell>
          <cell r="B51">
            <v>0.49399999999999999</v>
          </cell>
        </row>
        <row r="52">
          <cell r="A52" t="str">
            <v>Boa Vista</v>
          </cell>
          <cell r="B52">
            <v>0.45600000000000002</v>
          </cell>
        </row>
        <row r="53">
          <cell r="A53" t="str">
            <v>Eflul</v>
          </cell>
          <cell r="B53">
            <v>0.626</v>
          </cell>
        </row>
        <row r="54">
          <cell r="A54" t="str">
            <v>EFLJC</v>
          </cell>
          <cell r="B54">
            <v>0.60599999999999998</v>
          </cell>
        </row>
        <row r="55">
          <cell r="A55" t="str">
            <v>Ceprag</v>
          </cell>
          <cell r="B55">
            <v>0.56399999999999995</v>
          </cell>
        </row>
        <row r="56">
          <cell r="A56" t="str">
            <v>Ceral Anitápolis</v>
          </cell>
          <cell r="B56">
            <v>0.55500000000000005</v>
          </cell>
        </row>
        <row r="57">
          <cell r="A57" t="str">
            <v>Cergal</v>
          </cell>
          <cell r="B57">
            <v>0.52200000000000002</v>
          </cell>
        </row>
        <row r="58">
          <cell r="A58" t="str">
            <v>Cerpalo</v>
          </cell>
          <cell r="B58">
            <v>0.52100000000000002</v>
          </cell>
        </row>
        <row r="59">
          <cell r="A59" t="str">
            <v>Cejama</v>
          </cell>
          <cell r="B59">
            <v>0.51400000000000001</v>
          </cell>
        </row>
        <row r="60">
          <cell r="A60" t="str">
            <v>Certrel</v>
          </cell>
          <cell r="B60">
            <v>0.50700000000000001</v>
          </cell>
        </row>
        <row r="61">
          <cell r="A61" t="str">
            <v>Coorsel</v>
          </cell>
          <cell r="B61">
            <v>0.505</v>
          </cell>
        </row>
        <row r="62">
          <cell r="A62" t="str">
            <v>Cerej</v>
          </cell>
          <cell r="B62">
            <v>0.497</v>
          </cell>
        </row>
        <row r="63">
          <cell r="A63" t="str">
            <v>Cergral</v>
          </cell>
          <cell r="B63">
            <v>0.46400000000000002</v>
          </cell>
        </row>
        <row r="64">
          <cell r="A64" t="str">
            <v>Cerbranorte</v>
          </cell>
          <cell r="B64">
            <v>0.46</v>
          </cell>
        </row>
        <row r="65">
          <cell r="A65" t="str">
            <v>Celesc-DIS</v>
          </cell>
          <cell r="B65">
            <v>0.45900000000000002</v>
          </cell>
        </row>
        <row r="66">
          <cell r="A66" t="str">
            <v>Ienergia</v>
          </cell>
          <cell r="B66">
            <v>0.45900000000000002</v>
          </cell>
        </row>
        <row r="67">
          <cell r="A67" t="str">
            <v>Cergapa</v>
          </cell>
          <cell r="B67">
            <v>0.44900000000000001</v>
          </cell>
        </row>
        <row r="68">
          <cell r="A68" t="str">
            <v>Coopermila</v>
          </cell>
          <cell r="B68">
            <v>0.44</v>
          </cell>
        </row>
        <row r="69">
          <cell r="A69" t="str">
            <v>Ceraça</v>
          </cell>
          <cell r="B69">
            <v>0.43</v>
          </cell>
        </row>
        <row r="70">
          <cell r="A70" t="str">
            <v>Cermoful</v>
          </cell>
          <cell r="B70">
            <v>0.41699999999999998</v>
          </cell>
        </row>
        <row r="71">
          <cell r="A71" t="str">
            <v>Cooperaliança</v>
          </cell>
          <cell r="B71">
            <v>0.38</v>
          </cell>
        </row>
        <row r="72">
          <cell r="A72" t="str">
            <v>Coopercocal</v>
          </cell>
          <cell r="B72">
            <v>0.35599999999999998</v>
          </cell>
        </row>
        <row r="73">
          <cell r="A73" t="str">
            <v>Cersul</v>
          </cell>
          <cell r="B73">
            <v>0.34499999999999997</v>
          </cell>
        </row>
        <row r="74">
          <cell r="A74" t="str">
            <v>Coopera</v>
          </cell>
          <cell r="B74">
            <v>0.309</v>
          </cell>
        </row>
        <row r="75">
          <cell r="A75" t="str">
            <v>Cernhe</v>
          </cell>
          <cell r="B75">
            <v>0.71199999999999997</v>
          </cell>
        </row>
        <row r="76">
          <cell r="A76" t="str">
            <v>Cedri</v>
          </cell>
          <cell r="B76">
            <v>0.69499999999999995</v>
          </cell>
        </row>
        <row r="77">
          <cell r="A77" t="str">
            <v>Cetril</v>
          </cell>
          <cell r="B77">
            <v>0.63600000000000001</v>
          </cell>
        </row>
        <row r="78">
          <cell r="A78" t="str">
            <v>Cerim</v>
          </cell>
          <cell r="B78">
            <v>0.57199999999999995</v>
          </cell>
        </row>
        <row r="79">
          <cell r="A79" t="str">
            <v>CERMC</v>
          </cell>
          <cell r="B79">
            <v>0.55500000000000005</v>
          </cell>
        </row>
        <row r="80">
          <cell r="A80" t="str">
            <v>Ceripa</v>
          </cell>
          <cell r="B80">
            <v>0.52400000000000002</v>
          </cell>
        </row>
        <row r="81">
          <cell r="A81" t="str">
            <v>CERRP</v>
          </cell>
          <cell r="B81">
            <v>0.51100000000000001</v>
          </cell>
        </row>
        <row r="82">
          <cell r="A82" t="str">
            <v>Elektro</v>
          </cell>
          <cell r="B82">
            <v>0.48699999999999999</v>
          </cell>
        </row>
        <row r="83">
          <cell r="A83" t="str">
            <v>Bandeirante</v>
          </cell>
          <cell r="B83">
            <v>0.48699999999999999</v>
          </cell>
        </row>
        <row r="84">
          <cell r="A84" t="str">
            <v>CPFL Sul Paulista</v>
          </cell>
          <cell r="B84">
            <v>0.47199999999999998</v>
          </cell>
        </row>
        <row r="85">
          <cell r="A85" t="str">
            <v>Cerpro</v>
          </cell>
          <cell r="B85">
            <v>0.46700000000000003</v>
          </cell>
        </row>
        <row r="86">
          <cell r="A86" t="str">
            <v>CPFL Piratininga</v>
          </cell>
          <cell r="B86">
            <v>0.46500000000000002</v>
          </cell>
        </row>
        <row r="87">
          <cell r="A87" t="str">
            <v>Cedrap</v>
          </cell>
          <cell r="B87">
            <v>0.46400000000000002</v>
          </cell>
        </row>
        <row r="88">
          <cell r="A88" t="str">
            <v>CPFL Leste Paulista</v>
          </cell>
          <cell r="B88">
            <v>0.46100000000000002</v>
          </cell>
        </row>
        <row r="89">
          <cell r="A89" t="str">
            <v>Ceris</v>
          </cell>
          <cell r="B89">
            <v>0.441</v>
          </cell>
        </row>
        <row r="90">
          <cell r="A90" t="str">
            <v>ESS</v>
          </cell>
          <cell r="B90">
            <v>0.432</v>
          </cell>
        </row>
        <row r="91">
          <cell r="A91" t="str">
            <v>Eletropaulo</v>
          </cell>
          <cell r="B91">
            <v>0.41899999999999998</v>
          </cell>
        </row>
        <row r="92">
          <cell r="A92" t="str">
            <v>CPFL Jaguari</v>
          </cell>
          <cell r="B92">
            <v>0.41699999999999998</v>
          </cell>
        </row>
        <row r="93">
          <cell r="A93" t="str">
            <v>CPFL Paulista</v>
          </cell>
          <cell r="B93">
            <v>0.40400000000000003</v>
          </cell>
        </row>
        <row r="94">
          <cell r="A94" t="str">
            <v>Cercos</v>
          </cell>
          <cell r="B94">
            <v>0.68100000000000005</v>
          </cell>
        </row>
        <row r="95">
          <cell r="A95" t="str">
            <v>Sulgipe</v>
          </cell>
          <cell r="B95">
            <v>0.54400000000000004</v>
          </cell>
        </row>
        <row r="96">
          <cell r="A96" t="str">
            <v>ESE</v>
          </cell>
          <cell r="B96">
            <v>0.46700000000000003</v>
          </cell>
        </row>
        <row r="97">
          <cell r="A97" t="str">
            <v>ETO</v>
          </cell>
          <cell r="B97">
            <v>0.54900000000000004</v>
          </cell>
        </row>
      </sheetData>
      <sheetData sheetId="2">
        <row r="2">
          <cell r="A2" t="str">
            <v>Distribuidora</v>
          </cell>
          <cell r="B2" t="str">
            <v>Branca Ponta</v>
          </cell>
        </row>
        <row r="3">
          <cell r="A3" t="str">
            <v>Eletroacre</v>
          </cell>
          <cell r="B3">
            <v>1.1619999999999999</v>
          </cell>
        </row>
        <row r="4">
          <cell r="A4" t="str">
            <v>Ceal</v>
          </cell>
          <cell r="B4">
            <v>1.0600000000000003</v>
          </cell>
        </row>
        <row r="5">
          <cell r="A5" t="str">
            <v>CEA</v>
          </cell>
          <cell r="B5">
            <v>1.208</v>
          </cell>
        </row>
        <row r="6">
          <cell r="A6" t="str">
            <v>AmE</v>
          </cell>
          <cell r="B6">
            <v>1.0249999999999999</v>
          </cell>
        </row>
        <row r="7">
          <cell r="A7" t="str">
            <v>Coelba</v>
          </cell>
          <cell r="B7">
            <v>0.92200000000000004</v>
          </cell>
        </row>
        <row r="8">
          <cell r="A8" t="str">
            <v>Enel CE</v>
          </cell>
          <cell r="B8">
            <v>0.93300000000000005</v>
          </cell>
        </row>
        <row r="9">
          <cell r="A9" t="str">
            <v>CEB-DIS</v>
          </cell>
          <cell r="B9">
            <v>0.87100000000000011</v>
          </cell>
        </row>
        <row r="10">
          <cell r="A10" t="str">
            <v>ELFSM</v>
          </cell>
          <cell r="B10">
            <v>1.1359999999999999</v>
          </cell>
        </row>
        <row r="11">
          <cell r="A11" t="str">
            <v>Escelsa</v>
          </cell>
          <cell r="B11">
            <v>0.89900000000000002</v>
          </cell>
        </row>
        <row r="12">
          <cell r="A12" t="str">
            <v>Chesp</v>
          </cell>
          <cell r="B12">
            <v>1.272</v>
          </cell>
        </row>
        <row r="13">
          <cell r="A13" t="str">
            <v>Celg-D</v>
          </cell>
          <cell r="B13">
            <v>0.89300000000000002</v>
          </cell>
        </row>
        <row r="14">
          <cell r="A14" t="str">
            <v>Cemar</v>
          </cell>
          <cell r="B14">
            <v>1.2390000000000001</v>
          </cell>
        </row>
        <row r="15">
          <cell r="A15" t="str">
            <v>EMT</v>
          </cell>
          <cell r="B15">
            <v>0.94599999999999995</v>
          </cell>
        </row>
        <row r="16">
          <cell r="A16" t="str">
            <v>EMS</v>
          </cell>
          <cell r="B16">
            <v>0.92500000000000004</v>
          </cell>
        </row>
        <row r="17">
          <cell r="A17" t="str">
            <v>EMG</v>
          </cell>
          <cell r="B17">
            <v>0.98100000000000021</v>
          </cell>
        </row>
        <row r="18">
          <cell r="A18" t="str">
            <v>Cemig-D</v>
          </cell>
          <cell r="B18">
            <v>0.96099999999999997</v>
          </cell>
        </row>
        <row r="19">
          <cell r="A19" t="str">
            <v>CPFL Mococa</v>
          </cell>
          <cell r="B19">
            <v>0.86599999999999999</v>
          </cell>
        </row>
        <row r="20">
          <cell r="A20" t="str">
            <v>CPFL Santa Cruz</v>
          </cell>
          <cell r="B20">
            <v>0.80700000000000005</v>
          </cell>
        </row>
        <row r="21">
          <cell r="A21" t="str">
            <v>DMED</v>
          </cell>
          <cell r="B21">
            <v>0.78600000000000014</v>
          </cell>
        </row>
        <row r="22">
          <cell r="A22" t="str">
            <v>Celpa</v>
          </cell>
          <cell r="B22">
            <v>1.2379999999999998</v>
          </cell>
        </row>
        <row r="23">
          <cell r="A23" t="str">
            <v>EBO</v>
          </cell>
          <cell r="B23">
            <v>1.0049999999999999</v>
          </cell>
        </row>
        <row r="24">
          <cell r="A24" t="str">
            <v>EPB</v>
          </cell>
          <cell r="B24">
            <v>1.0649999999999997</v>
          </cell>
        </row>
        <row r="25">
          <cell r="A25" t="str">
            <v>Cocel</v>
          </cell>
          <cell r="B25">
            <v>1.3140000000000001</v>
          </cell>
        </row>
        <row r="26">
          <cell r="A26" t="str">
            <v>Forcel</v>
          </cell>
          <cell r="B26">
            <v>1.0009999999999999</v>
          </cell>
        </row>
        <row r="27">
          <cell r="A27" t="str">
            <v>Copel-DIS</v>
          </cell>
          <cell r="B27">
            <v>0.81699999999999995</v>
          </cell>
        </row>
        <row r="28">
          <cell r="A28" t="str">
            <v>Ceral DIS</v>
          </cell>
          <cell r="B28">
            <v>0.75700000000000001</v>
          </cell>
        </row>
        <row r="29">
          <cell r="A29" t="str">
            <v>Celpe</v>
          </cell>
          <cell r="B29">
            <v>1.0069999999999999</v>
          </cell>
        </row>
        <row r="30">
          <cell r="A30" t="str">
            <v>Cepisa</v>
          </cell>
          <cell r="B30">
            <v>1.1399999999999999</v>
          </cell>
        </row>
        <row r="31">
          <cell r="A31" t="str">
            <v>Ceres</v>
          </cell>
          <cell r="B31">
            <v>1.8039999999999996</v>
          </cell>
        </row>
        <row r="32">
          <cell r="A32" t="str">
            <v>Light</v>
          </cell>
          <cell r="B32">
            <v>0.98399999999999999</v>
          </cell>
        </row>
        <row r="33">
          <cell r="A33" t="str">
            <v>ENF</v>
          </cell>
          <cell r="B33">
            <v>1.0409999999999999</v>
          </cell>
        </row>
        <row r="34">
          <cell r="A34" t="str">
            <v>Enel RJ</v>
          </cell>
          <cell r="B34">
            <v>0.97199999999999986</v>
          </cell>
        </row>
        <row r="35">
          <cell r="A35" t="str">
            <v>Cosern</v>
          </cell>
          <cell r="B35">
            <v>0.82999999999999985</v>
          </cell>
        </row>
        <row r="36">
          <cell r="A36" t="str">
            <v>Certaja</v>
          </cell>
          <cell r="B36">
            <v>1.3080000000000001</v>
          </cell>
        </row>
        <row r="37">
          <cell r="A37" t="str">
            <v>Cermissões</v>
          </cell>
          <cell r="B37">
            <v>1.0549999999999997</v>
          </cell>
        </row>
        <row r="38">
          <cell r="A38" t="str">
            <v>Hidropan</v>
          </cell>
          <cell r="B38">
            <v>1.218</v>
          </cell>
        </row>
        <row r="39">
          <cell r="A39" t="str">
            <v>Cooperluz</v>
          </cell>
          <cell r="B39">
            <v>1.0589999999999999</v>
          </cell>
        </row>
        <row r="40">
          <cell r="A40" t="str">
            <v>CEEE-D</v>
          </cell>
          <cell r="B40">
            <v>0.94800000000000018</v>
          </cell>
        </row>
        <row r="41">
          <cell r="A41" t="str">
            <v>Eletrocar</v>
          </cell>
          <cell r="B41">
            <v>1.2789999999999999</v>
          </cell>
        </row>
        <row r="42">
          <cell r="A42" t="str">
            <v>Creluz-D</v>
          </cell>
          <cell r="B42">
            <v>0.89200000000000002</v>
          </cell>
        </row>
        <row r="43">
          <cell r="A43" t="str">
            <v>Demei</v>
          </cell>
          <cell r="B43">
            <v>1.056</v>
          </cell>
        </row>
        <row r="44">
          <cell r="A44" t="str">
            <v>Coprel</v>
          </cell>
          <cell r="B44">
            <v>0.94499999999999995</v>
          </cell>
        </row>
        <row r="45">
          <cell r="A45" t="str">
            <v>Uhenpal</v>
          </cell>
          <cell r="B45">
            <v>0.95899999999999996</v>
          </cell>
        </row>
        <row r="46">
          <cell r="A46" t="str">
            <v>Creral</v>
          </cell>
          <cell r="B46">
            <v>0.83199999999999996</v>
          </cell>
        </row>
        <row r="47">
          <cell r="A47" t="str">
            <v>RGE SUL</v>
          </cell>
          <cell r="B47">
            <v>0.83799999999999986</v>
          </cell>
        </row>
        <row r="48">
          <cell r="A48" t="str">
            <v>MuxEnergia</v>
          </cell>
          <cell r="B48">
            <v>0.84599999999999997</v>
          </cell>
        </row>
        <row r="49">
          <cell r="A49" t="str">
            <v>RGE</v>
          </cell>
          <cell r="B49">
            <v>0.76400000000000001</v>
          </cell>
        </row>
        <row r="50">
          <cell r="A50" t="str">
            <v>Ceriluz</v>
          </cell>
          <cell r="B50">
            <v>0.74399999999999988</v>
          </cell>
        </row>
        <row r="51">
          <cell r="A51" t="str">
            <v>Certel</v>
          </cell>
          <cell r="B51">
            <v>0.74099999999999999</v>
          </cell>
        </row>
        <row r="52">
          <cell r="A52" t="str">
            <v>Ceron</v>
          </cell>
          <cell r="B52">
            <v>0.95399999999999985</v>
          </cell>
        </row>
        <row r="53">
          <cell r="A53" t="str">
            <v>Boa Vista</v>
          </cell>
          <cell r="B53">
            <v>0.878</v>
          </cell>
        </row>
        <row r="54">
          <cell r="A54" t="str">
            <v>Eflul</v>
          </cell>
          <cell r="B54">
            <v>1.248</v>
          </cell>
        </row>
        <row r="55">
          <cell r="A55" t="str">
            <v>EFLJC</v>
          </cell>
          <cell r="B55">
            <v>1.2869999999999999</v>
          </cell>
        </row>
        <row r="56">
          <cell r="A56" t="str">
            <v>Ceprag</v>
          </cell>
          <cell r="B56">
            <v>1.228</v>
          </cell>
        </row>
        <row r="57">
          <cell r="A57" t="str">
            <v>Ceral Anitápolis</v>
          </cell>
          <cell r="B57">
            <v>1.1559999999999999</v>
          </cell>
        </row>
        <row r="58">
          <cell r="A58" t="str">
            <v>Cergal</v>
          </cell>
          <cell r="B58">
            <v>1.099</v>
          </cell>
        </row>
        <row r="59">
          <cell r="A59" t="str">
            <v>Cerpalo</v>
          </cell>
          <cell r="B59">
            <v>1.1279999999999999</v>
          </cell>
        </row>
        <row r="60">
          <cell r="A60" t="str">
            <v>Cejama</v>
          </cell>
          <cell r="B60">
            <v>1.0349999999999999</v>
          </cell>
        </row>
        <row r="61">
          <cell r="A61" t="str">
            <v>Certrel</v>
          </cell>
          <cell r="B61">
            <v>1.2379999999999998</v>
          </cell>
        </row>
        <row r="62">
          <cell r="A62" t="str">
            <v>Coorsel</v>
          </cell>
          <cell r="B62">
            <v>0.97799999999999998</v>
          </cell>
        </row>
        <row r="63">
          <cell r="A63" t="str">
            <v>Cerej</v>
          </cell>
          <cell r="B63">
            <v>1.0880000000000001</v>
          </cell>
        </row>
        <row r="64">
          <cell r="A64" t="str">
            <v>Cergral</v>
          </cell>
          <cell r="B64">
            <v>0.96699999999999997</v>
          </cell>
        </row>
        <row r="65">
          <cell r="A65" t="str">
            <v>Cerbranorte</v>
          </cell>
          <cell r="B65">
            <v>0.82799999999999996</v>
          </cell>
        </row>
        <row r="66">
          <cell r="A66" t="str">
            <v>Celesc-DIS</v>
          </cell>
          <cell r="B66">
            <v>0.79700000000000004</v>
          </cell>
        </row>
        <row r="67">
          <cell r="A67" t="str">
            <v>Ienergia</v>
          </cell>
          <cell r="B67">
            <v>0.41799999999999998</v>
          </cell>
        </row>
        <row r="68">
          <cell r="A68" t="str">
            <v>Cergapa</v>
          </cell>
          <cell r="B68">
            <v>0.90100000000000002</v>
          </cell>
        </row>
        <row r="69">
          <cell r="A69" t="str">
            <v>Coopermila</v>
          </cell>
          <cell r="B69">
            <v>0.82099999999999995</v>
          </cell>
        </row>
        <row r="70">
          <cell r="A70" t="str">
            <v>Ceraça</v>
          </cell>
          <cell r="B70">
            <v>0.92500000000000004</v>
          </cell>
        </row>
        <row r="71">
          <cell r="A71" t="str">
            <v>Cermoful</v>
          </cell>
          <cell r="B71">
            <v>0.77100000000000002</v>
          </cell>
        </row>
        <row r="72">
          <cell r="A72" t="str">
            <v>Cooperaliança</v>
          </cell>
          <cell r="B72">
            <v>0.73499999999999999</v>
          </cell>
        </row>
        <row r="73">
          <cell r="A73" t="str">
            <v>Coopercocal</v>
          </cell>
          <cell r="B73">
            <v>0.66300000000000014</v>
          </cell>
        </row>
        <row r="74">
          <cell r="A74" t="str">
            <v>Cersul</v>
          </cell>
          <cell r="B74">
            <v>0.65</v>
          </cell>
        </row>
        <row r="75">
          <cell r="A75" t="str">
            <v>Coopera</v>
          </cell>
          <cell r="B75">
            <v>0.55300000000000005</v>
          </cell>
        </row>
        <row r="76">
          <cell r="A76" t="str">
            <v>Cernhe</v>
          </cell>
          <cell r="B76">
            <v>1.6009999999999995</v>
          </cell>
        </row>
        <row r="77">
          <cell r="A77" t="str">
            <v>Cedri</v>
          </cell>
          <cell r="B77">
            <v>1.6299999999999997</v>
          </cell>
        </row>
        <row r="78">
          <cell r="A78" t="str">
            <v>Cetril</v>
          </cell>
          <cell r="B78">
            <v>1.042</v>
          </cell>
        </row>
        <row r="79">
          <cell r="A79" t="str">
            <v>Cerim</v>
          </cell>
          <cell r="B79">
            <v>0.97899999999999987</v>
          </cell>
        </row>
        <row r="80">
          <cell r="A80" t="str">
            <v>CERMC</v>
          </cell>
          <cell r="B80">
            <v>1.0369999999999999</v>
          </cell>
        </row>
        <row r="81">
          <cell r="A81" t="str">
            <v>Ceripa</v>
          </cell>
          <cell r="B81">
            <v>1.0620000000000003</v>
          </cell>
        </row>
        <row r="82">
          <cell r="A82" t="str">
            <v>CERRP</v>
          </cell>
          <cell r="B82">
            <v>1.1020000000000001</v>
          </cell>
        </row>
        <row r="83">
          <cell r="A83" t="str">
            <v>Elektro</v>
          </cell>
          <cell r="B83">
            <v>0.94099999999999995</v>
          </cell>
        </row>
        <row r="84">
          <cell r="A84" t="str">
            <v>Bandeirante</v>
          </cell>
          <cell r="B84">
            <v>0.83899999999999997</v>
          </cell>
        </row>
        <row r="85">
          <cell r="A85" t="str">
            <v>CPFL Sul Paulista</v>
          </cell>
          <cell r="B85">
            <v>0.872</v>
          </cell>
        </row>
        <row r="86">
          <cell r="A86" t="str">
            <v>Cerpro</v>
          </cell>
          <cell r="B86">
            <v>1.069</v>
          </cell>
        </row>
        <row r="87">
          <cell r="A87" t="str">
            <v>CPFL Piratininga</v>
          </cell>
          <cell r="B87">
            <v>0.74199999999999999</v>
          </cell>
        </row>
        <row r="88">
          <cell r="A88" t="str">
            <v>Cedrap</v>
          </cell>
          <cell r="B88">
            <v>0.72</v>
          </cell>
        </row>
        <row r="89">
          <cell r="A89" t="str">
            <v>CPFL Leste Paulista</v>
          </cell>
          <cell r="B89">
            <v>0.84699999999999986</v>
          </cell>
        </row>
        <row r="90">
          <cell r="A90" t="str">
            <v>Ceris</v>
          </cell>
          <cell r="B90">
            <v>1.0169999999999999</v>
          </cell>
        </row>
        <row r="91">
          <cell r="A91" t="str">
            <v>ESS</v>
          </cell>
          <cell r="B91">
            <v>0.54500000000000004</v>
          </cell>
        </row>
        <row r="92">
          <cell r="A92" t="str">
            <v>Eletropaulo</v>
          </cell>
          <cell r="B92">
            <v>0.76</v>
          </cell>
        </row>
        <row r="93">
          <cell r="A93" t="str">
            <v>CPFL Jaguari</v>
          </cell>
          <cell r="B93">
            <v>0.73599999999999999</v>
          </cell>
        </row>
        <row r="94">
          <cell r="A94" t="str">
            <v>CPFL Paulista</v>
          </cell>
          <cell r="B94">
            <v>0.68400000000000005</v>
          </cell>
        </row>
        <row r="95">
          <cell r="A95" t="str">
            <v>Cercos</v>
          </cell>
          <cell r="B95">
            <v>1.766</v>
          </cell>
        </row>
        <row r="96">
          <cell r="A96" t="str">
            <v>Sulgipe</v>
          </cell>
          <cell r="B96">
            <v>1.1859999999999999</v>
          </cell>
        </row>
        <row r="97">
          <cell r="A97" t="str">
            <v>ESE</v>
          </cell>
          <cell r="B97">
            <v>0.97199999999999986</v>
          </cell>
        </row>
        <row r="98">
          <cell r="A98" t="str">
            <v>ETO</v>
          </cell>
          <cell r="B98">
            <v>1.214</v>
          </cell>
        </row>
      </sheetData>
      <sheetData sheetId="3">
        <row r="3">
          <cell r="A3" t="str">
            <v>Distribuidora</v>
          </cell>
          <cell r="B3" t="str">
            <v>Branca Intermediário</v>
          </cell>
        </row>
        <row r="4">
          <cell r="A4" t="str">
            <v>Eletroacre</v>
          </cell>
          <cell r="B4">
            <v>0.73799999999999999</v>
          </cell>
        </row>
        <row r="5">
          <cell r="A5" t="str">
            <v>Ceal</v>
          </cell>
          <cell r="B5">
            <v>0.68100000000000016</v>
          </cell>
        </row>
        <row r="6">
          <cell r="A6" t="str">
            <v>CEA</v>
          </cell>
          <cell r="B6">
            <v>0.77400000000000002</v>
          </cell>
        </row>
        <row r="7">
          <cell r="A7" t="str">
            <v>AmE</v>
          </cell>
          <cell r="B7">
            <v>0.70599999999999996</v>
          </cell>
        </row>
        <row r="8">
          <cell r="A8" t="str">
            <v>Coelba</v>
          </cell>
          <cell r="B8">
            <v>0.58399999999999996</v>
          </cell>
        </row>
        <row r="9">
          <cell r="A9" t="str">
            <v>Enel CE</v>
          </cell>
          <cell r="B9">
            <v>0.58199999999999996</v>
          </cell>
        </row>
        <row r="10">
          <cell r="A10" t="str">
            <v>CEB-DIS</v>
          </cell>
          <cell r="B10">
            <v>0.56399999999999995</v>
          </cell>
        </row>
        <row r="11">
          <cell r="A11" t="str">
            <v>ELFSM</v>
          </cell>
          <cell r="B11">
            <v>0.71799999999999997</v>
          </cell>
        </row>
        <row r="12">
          <cell r="A12" t="str">
            <v>Escelsa</v>
          </cell>
          <cell r="B12">
            <v>0.58799999999999997</v>
          </cell>
        </row>
        <row r="13">
          <cell r="A13" t="str">
            <v>Chesp</v>
          </cell>
          <cell r="B13">
            <v>0.79900000000000004</v>
          </cell>
        </row>
        <row r="14">
          <cell r="A14" t="str">
            <v>Celg-D</v>
          </cell>
          <cell r="B14">
            <v>0.57399999999999995</v>
          </cell>
        </row>
        <row r="15">
          <cell r="A15" t="str">
            <v>Cemar</v>
          </cell>
          <cell r="B15">
            <v>0.77700000000000002</v>
          </cell>
        </row>
        <row r="16">
          <cell r="A16" t="str">
            <v>EMT</v>
          </cell>
          <cell r="B16">
            <v>0.60899999999999999</v>
          </cell>
        </row>
        <row r="17">
          <cell r="A17" t="str">
            <v>EMS</v>
          </cell>
          <cell r="B17">
            <v>0.59799999999999998</v>
          </cell>
        </row>
        <row r="18">
          <cell r="A18" t="str">
            <v>EMG</v>
          </cell>
          <cell r="B18">
            <v>0.626</v>
          </cell>
        </row>
        <row r="19">
          <cell r="A19" t="str">
            <v>Cemig-D</v>
          </cell>
          <cell r="B19">
            <v>0.61599999999999999</v>
          </cell>
        </row>
        <row r="20">
          <cell r="A20" t="str">
            <v>CPFL Mococa</v>
          </cell>
          <cell r="B20">
            <v>0.55300000000000005</v>
          </cell>
        </row>
        <row r="21">
          <cell r="A21" t="str">
            <v>CPFL Santa Cruz</v>
          </cell>
          <cell r="B21">
            <v>0.52</v>
          </cell>
        </row>
        <row r="22">
          <cell r="A22" t="str">
            <v>DMED</v>
          </cell>
          <cell r="B22">
            <v>0.50700000000000001</v>
          </cell>
        </row>
        <row r="23">
          <cell r="A23" t="str">
            <v>Celpa</v>
          </cell>
          <cell r="B23">
            <v>0.79700000000000004</v>
          </cell>
        </row>
        <row r="24">
          <cell r="A24" t="str">
            <v>EBO</v>
          </cell>
          <cell r="B24">
            <v>0.63200000000000001</v>
          </cell>
        </row>
        <row r="25">
          <cell r="A25" t="str">
            <v>EPB</v>
          </cell>
          <cell r="B25">
            <v>0.67400000000000004</v>
          </cell>
        </row>
        <row r="26">
          <cell r="A26" t="str">
            <v>Cocel</v>
          </cell>
          <cell r="B26">
            <v>0.53800000000000003</v>
          </cell>
        </row>
        <row r="27">
          <cell r="A27" t="str">
            <v>Forcel</v>
          </cell>
          <cell r="B27">
            <v>0.628</v>
          </cell>
        </row>
        <row r="28">
          <cell r="A28" t="str">
            <v>Copel-DIS</v>
          </cell>
          <cell r="B28">
            <v>0.53200000000000003</v>
          </cell>
        </row>
        <row r="29">
          <cell r="A29" t="str">
            <v>Ceral DIS</v>
          </cell>
          <cell r="B29">
            <v>0.53300000000000003</v>
          </cell>
        </row>
        <row r="30">
          <cell r="A30" t="str">
            <v>Celpe</v>
          </cell>
          <cell r="B30">
            <v>0.64500000000000002</v>
          </cell>
        </row>
        <row r="31">
          <cell r="A31" t="str">
            <v>Cepisa</v>
          </cell>
          <cell r="B31">
            <v>0.73</v>
          </cell>
        </row>
        <row r="32">
          <cell r="A32" t="str">
            <v>Ceres</v>
          </cell>
          <cell r="B32">
            <v>1.0860000000000001</v>
          </cell>
        </row>
        <row r="33">
          <cell r="A33" t="str">
            <v>Light</v>
          </cell>
          <cell r="B33">
            <v>0.65500000000000003</v>
          </cell>
        </row>
        <row r="34">
          <cell r="A34" t="str">
            <v>ENF</v>
          </cell>
          <cell r="B34">
            <v>0.64700000000000002</v>
          </cell>
        </row>
        <row r="35">
          <cell r="A35" t="str">
            <v>Enel RJ</v>
          </cell>
          <cell r="B35">
            <v>0.63800000000000001</v>
          </cell>
        </row>
        <row r="36">
          <cell r="A36" t="str">
            <v>Cosern</v>
          </cell>
          <cell r="B36">
            <v>0.52700000000000002</v>
          </cell>
        </row>
        <row r="37">
          <cell r="A37" t="str">
            <v>Certaja</v>
          </cell>
          <cell r="B37">
            <v>0.63300000000000001</v>
          </cell>
        </row>
        <row r="38">
          <cell r="A38" t="str">
            <v>Cermissões</v>
          </cell>
          <cell r="B38">
            <v>0.70499999999999996</v>
          </cell>
        </row>
        <row r="39">
          <cell r="A39" t="str">
            <v>Hidropan</v>
          </cell>
          <cell r="B39">
            <v>0.68400000000000005</v>
          </cell>
        </row>
        <row r="40">
          <cell r="A40" t="str">
            <v>Cooperluz</v>
          </cell>
          <cell r="B40">
            <v>0.68600000000000017</v>
          </cell>
        </row>
        <row r="41">
          <cell r="A41" t="str">
            <v>CEEE-D</v>
          </cell>
          <cell r="B41">
            <v>0.61499999999999999</v>
          </cell>
        </row>
        <row r="42">
          <cell r="A42" t="str">
            <v>Eletrocar</v>
          </cell>
          <cell r="B42">
            <v>0.70599999999999996</v>
          </cell>
        </row>
        <row r="43">
          <cell r="A43" t="str">
            <v>Creluz-D</v>
          </cell>
          <cell r="B43">
            <v>0.55800000000000005</v>
          </cell>
        </row>
        <row r="44">
          <cell r="A44" t="str">
            <v>Demei</v>
          </cell>
          <cell r="B44">
            <v>0.65700000000000003</v>
          </cell>
        </row>
        <row r="45">
          <cell r="A45" t="str">
            <v>Coprel</v>
          </cell>
          <cell r="B45">
            <v>0.64200000000000002</v>
          </cell>
        </row>
        <row r="46">
          <cell r="A46" t="str">
            <v>Uhenpal</v>
          </cell>
          <cell r="B46">
            <v>0.59899999999999998</v>
          </cell>
        </row>
        <row r="47">
          <cell r="A47" t="str">
            <v>Creral</v>
          </cell>
          <cell r="B47">
            <v>0.52200000000000002</v>
          </cell>
        </row>
        <row r="48">
          <cell r="A48" t="str">
            <v>RGE SUL</v>
          </cell>
          <cell r="B48">
            <v>0.47799999999999998</v>
          </cell>
        </row>
        <row r="49">
          <cell r="A49" t="str">
            <v>MuxEnergia</v>
          </cell>
          <cell r="B49">
            <v>0.53100000000000003</v>
          </cell>
        </row>
        <row r="50">
          <cell r="A50" t="str">
            <v>RGE</v>
          </cell>
          <cell r="B50">
            <v>0.49199999999999999</v>
          </cell>
        </row>
        <row r="51">
          <cell r="A51" t="str">
            <v>Ceriluz</v>
          </cell>
          <cell r="B51">
            <v>0.46600000000000003</v>
          </cell>
        </row>
        <row r="52">
          <cell r="A52" t="str">
            <v>Certel</v>
          </cell>
          <cell r="B52">
            <v>0.40500000000000008</v>
          </cell>
        </row>
        <row r="53">
          <cell r="A53" t="str">
            <v>Ceron</v>
          </cell>
          <cell r="B53">
            <v>0.63100000000000012</v>
          </cell>
        </row>
        <row r="54">
          <cell r="A54" t="str">
            <v>Boa Vista</v>
          </cell>
          <cell r="B54">
            <v>0.55300000000000005</v>
          </cell>
        </row>
        <row r="55">
          <cell r="A55" t="str">
            <v>Eflul</v>
          </cell>
          <cell r="B55">
            <v>0.78700000000000003</v>
          </cell>
        </row>
        <row r="56">
          <cell r="A56" t="str">
            <v>EFLJC</v>
          </cell>
          <cell r="B56">
            <v>0.79800000000000015</v>
          </cell>
        </row>
        <row r="57">
          <cell r="A57" t="str">
            <v>Ceprag</v>
          </cell>
          <cell r="B57">
            <v>0.80700000000000005</v>
          </cell>
        </row>
        <row r="58">
          <cell r="A58" t="str">
            <v>Ceral Anitápolis</v>
          </cell>
          <cell r="B58">
            <v>0.77500000000000002</v>
          </cell>
        </row>
        <row r="59">
          <cell r="A59" t="str">
            <v>Cergal</v>
          </cell>
          <cell r="B59">
            <v>0.73199999999999998</v>
          </cell>
        </row>
        <row r="60">
          <cell r="A60" t="str">
            <v>Cerpalo</v>
          </cell>
          <cell r="B60">
            <v>0.74299999999999999</v>
          </cell>
        </row>
        <row r="61">
          <cell r="A61" t="str">
            <v>Cejama</v>
          </cell>
          <cell r="B61">
            <v>0.70399999999999985</v>
          </cell>
        </row>
        <row r="62">
          <cell r="A62" t="str">
            <v>Certrel</v>
          </cell>
          <cell r="B62">
            <v>0.77400000000000002</v>
          </cell>
        </row>
        <row r="63">
          <cell r="A63" t="str">
            <v>Coorsel</v>
          </cell>
          <cell r="B63">
            <v>0.67800000000000005</v>
          </cell>
        </row>
        <row r="64">
          <cell r="A64" t="str">
            <v>Cerej</v>
          </cell>
          <cell r="B64">
            <v>0.71299999999999997</v>
          </cell>
        </row>
        <row r="65">
          <cell r="A65" t="str">
            <v>Cergral</v>
          </cell>
          <cell r="B65">
            <v>0.64800000000000013</v>
          </cell>
        </row>
        <row r="66">
          <cell r="A66" t="str">
            <v>Cerbranorte</v>
          </cell>
          <cell r="B66">
            <v>0.59499999999999986</v>
          </cell>
        </row>
        <row r="67">
          <cell r="A67" t="str">
            <v>Celesc-DIS</v>
          </cell>
          <cell r="B67">
            <v>0.52200000000000002</v>
          </cell>
        </row>
        <row r="68">
          <cell r="A68" t="str">
            <v>Ienergia</v>
          </cell>
          <cell r="B68">
            <v>0.28899999999999998</v>
          </cell>
        </row>
        <row r="69">
          <cell r="A69" t="str">
            <v>Cergapa</v>
          </cell>
          <cell r="B69">
            <v>0.61399999999999999</v>
          </cell>
        </row>
        <row r="70">
          <cell r="A70" t="str">
            <v>Coopermila</v>
          </cell>
          <cell r="B70">
            <v>0.57899999999999985</v>
          </cell>
        </row>
        <row r="71">
          <cell r="A71" t="str">
            <v>Ceraça</v>
          </cell>
          <cell r="B71">
            <v>0.61099999999999999</v>
          </cell>
        </row>
        <row r="72">
          <cell r="A72" t="str">
            <v>Cermoful</v>
          </cell>
          <cell r="B72">
            <v>0.48199999999999998</v>
          </cell>
        </row>
        <row r="73">
          <cell r="A73" t="str">
            <v>Cooperaliança</v>
          </cell>
          <cell r="B73">
            <v>0.46800000000000008</v>
          </cell>
        </row>
        <row r="74">
          <cell r="A74" t="str">
            <v>Coopercocal</v>
          </cell>
          <cell r="B74">
            <v>0.41299999999999998</v>
          </cell>
        </row>
        <row r="75">
          <cell r="A75" t="str">
            <v>Cersul</v>
          </cell>
          <cell r="B75">
            <v>0.45700000000000002</v>
          </cell>
        </row>
        <row r="76">
          <cell r="A76" t="str">
            <v>Coopera</v>
          </cell>
          <cell r="B76">
            <v>0.39800000000000008</v>
          </cell>
        </row>
        <row r="77">
          <cell r="A77" t="str">
            <v>Cernhe</v>
          </cell>
          <cell r="B77">
            <v>0.97199999999999986</v>
          </cell>
        </row>
        <row r="78">
          <cell r="A78" t="str">
            <v>Cedri</v>
          </cell>
          <cell r="B78">
            <v>1.0640000000000001</v>
          </cell>
        </row>
        <row r="79">
          <cell r="A79" t="str">
            <v>Cetril</v>
          </cell>
          <cell r="B79">
            <v>0.755</v>
          </cell>
        </row>
        <row r="80">
          <cell r="A80" t="str">
            <v>Cerim</v>
          </cell>
          <cell r="B80">
            <v>0.69199999999999995</v>
          </cell>
        </row>
        <row r="81">
          <cell r="A81" t="str">
            <v>CERMC</v>
          </cell>
          <cell r="B81">
            <v>0.73099999999999998</v>
          </cell>
        </row>
        <row r="82">
          <cell r="A82" t="str">
            <v>Ceripa</v>
          </cell>
          <cell r="B82">
            <v>0.28299999999999997</v>
          </cell>
        </row>
        <row r="83">
          <cell r="A83" t="str">
            <v>CERRP</v>
          </cell>
          <cell r="B83">
            <v>0.67100000000000015</v>
          </cell>
        </row>
        <row r="84">
          <cell r="A84" t="str">
            <v>Elektro</v>
          </cell>
          <cell r="B84">
            <v>0.60699999999999998</v>
          </cell>
        </row>
        <row r="85">
          <cell r="A85" t="str">
            <v>Bandeirante</v>
          </cell>
          <cell r="B85">
            <v>0.53700000000000003</v>
          </cell>
        </row>
        <row r="86">
          <cell r="A86" t="str">
            <v>CPFL Sul Paulista</v>
          </cell>
          <cell r="B86">
            <v>0.55900000000000005</v>
          </cell>
        </row>
        <row r="87">
          <cell r="A87" t="str">
            <v>Cerpro</v>
          </cell>
          <cell r="B87">
            <v>0.64200000000000002</v>
          </cell>
        </row>
        <row r="88">
          <cell r="A88" t="str">
            <v>CPFL Piratininga</v>
          </cell>
          <cell r="B88">
            <v>0.47599999999999992</v>
          </cell>
        </row>
        <row r="89">
          <cell r="A89" t="str">
            <v>Cedrap</v>
          </cell>
          <cell r="B89">
            <v>0.55700000000000005</v>
          </cell>
        </row>
        <row r="90">
          <cell r="A90" t="str">
            <v>CPFL Leste Paulista</v>
          </cell>
          <cell r="B90">
            <v>0.54200000000000004</v>
          </cell>
        </row>
        <row r="91">
          <cell r="A91" t="str">
            <v>Ceris</v>
          </cell>
          <cell r="B91">
            <v>0.65900000000000003</v>
          </cell>
        </row>
        <row r="92">
          <cell r="A92" t="str">
            <v>ESS</v>
          </cell>
          <cell r="B92">
            <v>0.36199999999999999</v>
          </cell>
        </row>
        <row r="93">
          <cell r="A93" t="str">
            <v>Eletropaulo</v>
          </cell>
          <cell r="B93">
            <v>0.49699999999999994</v>
          </cell>
        </row>
        <row r="94">
          <cell r="A94" t="str">
            <v>CPFL Jaguari</v>
          </cell>
          <cell r="B94">
            <v>0.47699999999999992</v>
          </cell>
        </row>
        <row r="95">
          <cell r="A95" t="str">
            <v>CPFL Paulista</v>
          </cell>
          <cell r="B95">
            <v>0.4509999999999999</v>
          </cell>
        </row>
        <row r="96">
          <cell r="A96" t="str">
            <v>Cercos</v>
          </cell>
          <cell r="B96">
            <v>1.0669999999999999</v>
          </cell>
        </row>
        <row r="97">
          <cell r="A97" t="str">
            <v>Sulgipe</v>
          </cell>
          <cell r="B97">
            <v>0.73599999999999999</v>
          </cell>
        </row>
        <row r="98">
          <cell r="A98" t="str">
            <v>ESE</v>
          </cell>
          <cell r="B98">
            <v>0.61499999999999999</v>
          </cell>
        </row>
        <row r="99">
          <cell r="A99" t="str">
            <v>ETO</v>
          </cell>
          <cell r="B99">
            <v>0.75800000000000001</v>
          </cell>
        </row>
      </sheetData>
      <sheetData sheetId="4">
        <row r="1">
          <cell r="A1" t="str">
            <v>Distribuidora</v>
          </cell>
          <cell r="B1" t="str">
            <v>Branca Fora de Ponta</v>
          </cell>
        </row>
        <row r="3">
          <cell r="A3" t="str">
            <v>Eletroacre</v>
          </cell>
          <cell r="B3">
            <v>0.41899999999999993</v>
          </cell>
        </row>
        <row r="4">
          <cell r="A4" t="str">
            <v>Ceal</v>
          </cell>
          <cell r="B4">
            <v>0.44</v>
          </cell>
        </row>
        <row r="5">
          <cell r="A5" t="str">
            <v>CEA</v>
          </cell>
          <cell r="B5">
            <v>0.439</v>
          </cell>
        </row>
        <row r="6">
          <cell r="A6" t="str">
            <v>AmE</v>
          </cell>
          <cell r="B6">
            <v>0.53800000000000003</v>
          </cell>
        </row>
        <row r="7">
          <cell r="A7" t="str">
            <v>Coelba</v>
          </cell>
          <cell r="B7">
            <v>0.36199999999999999</v>
          </cell>
        </row>
        <row r="8">
          <cell r="A8" t="str">
            <v>Enel CE</v>
          </cell>
          <cell r="B8">
            <v>0.36499999999999999</v>
          </cell>
        </row>
        <row r="9">
          <cell r="A9" t="str">
            <v>CEB-DIS</v>
          </cell>
          <cell r="B9">
            <v>0.41199999999999998</v>
          </cell>
        </row>
        <row r="10">
          <cell r="A10" t="str">
            <v>ELFSM</v>
          </cell>
          <cell r="B10">
            <v>0.44800000000000006</v>
          </cell>
        </row>
        <row r="11">
          <cell r="A11" t="str">
            <v>Escelsa</v>
          </cell>
          <cell r="B11">
            <v>0.41299999999999998</v>
          </cell>
        </row>
        <row r="12">
          <cell r="A12" t="str">
            <v>Chesp</v>
          </cell>
          <cell r="B12">
            <v>0.442</v>
          </cell>
        </row>
        <row r="13">
          <cell r="A13" t="str">
            <v>Celg-D</v>
          </cell>
          <cell r="B13">
            <v>0.4</v>
          </cell>
        </row>
        <row r="14">
          <cell r="A14" t="str">
            <v>Cemar</v>
          </cell>
          <cell r="B14">
            <v>0.44400000000000006</v>
          </cell>
        </row>
        <row r="15">
          <cell r="A15" t="str">
            <v>EMT</v>
          </cell>
          <cell r="B15">
            <v>0.41699999999999998</v>
          </cell>
        </row>
        <row r="16">
          <cell r="A16" t="str">
            <v>EMS</v>
          </cell>
          <cell r="B16">
            <v>0.40099999999999991</v>
          </cell>
        </row>
        <row r="17">
          <cell r="A17" t="str">
            <v>EMG</v>
          </cell>
          <cell r="B17">
            <v>0.41099999999999992</v>
          </cell>
        </row>
        <row r="18">
          <cell r="A18" t="str">
            <v>Cemig-D</v>
          </cell>
          <cell r="B18">
            <v>0.39800000000000008</v>
          </cell>
        </row>
        <row r="19">
          <cell r="A19" t="str">
            <v>CPFL Mococa</v>
          </cell>
          <cell r="B19">
            <v>0.33700000000000002</v>
          </cell>
        </row>
        <row r="20">
          <cell r="A20" t="str">
            <v>CPFL Santa Cruz</v>
          </cell>
          <cell r="B20">
            <v>0.35699999999999993</v>
          </cell>
        </row>
        <row r="21">
          <cell r="A21" t="str">
            <v>DMED</v>
          </cell>
          <cell r="B21">
            <v>0.311</v>
          </cell>
        </row>
        <row r="22">
          <cell r="A22" t="str">
            <v>Celpa</v>
          </cell>
          <cell r="B22">
            <v>0.49</v>
          </cell>
        </row>
        <row r="23">
          <cell r="A23" t="str">
            <v>EBO</v>
          </cell>
          <cell r="B23">
            <v>0.40899999999999997</v>
          </cell>
        </row>
        <row r="24">
          <cell r="A24" t="str">
            <v>EPB</v>
          </cell>
          <cell r="B24">
            <v>0.40099999999999991</v>
          </cell>
        </row>
        <row r="25">
          <cell r="A25" t="str">
            <v>Cocel</v>
          </cell>
          <cell r="B25">
            <v>0.38100000000000001</v>
          </cell>
        </row>
        <row r="26">
          <cell r="A26" t="str">
            <v>Forcel</v>
          </cell>
          <cell r="B26">
            <v>0.34399999999999992</v>
          </cell>
        </row>
        <row r="27">
          <cell r="A27" t="str">
            <v>Copel-DIS</v>
          </cell>
          <cell r="B27">
            <v>0.37199999999999994</v>
          </cell>
        </row>
        <row r="28">
          <cell r="A28" t="str">
            <v>Ceral DIS</v>
          </cell>
          <cell r="B28">
            <v>0.309</v>
          </cell>
        </row>
        <row r="29">
          <cell r="A29" t="str">
            <v>Celpe</v>
          </cell>
          <cell r="B29">
            <v>0.40600000000000008</v>
          </cell>
        </row>
        <row r="30">
          <cell r="A30" t="str">
            <v>Cepisa</v>
          </cell>
          <cell r="B30">
            <v>0.47199999999999992</v>
          </cell>
        </row>
        <row r="31">
          <cell r="A31" t="str">
            <v>Ceres</v>
          </cell>
          <cell r="B31">
            <v>0.45700000000000002</v>
          </cell>
        </row>
        <row r="32">
          <cell r="A32" t="str">
            <v>Light</v>
          </cell>
          <cell r="B32">
            <v>0.46100000000000002</v>
          </cell>
        </row>
        <row r="33">
          <cell r="A33" t="str">
            <v>ENF</v>
          </cell>
          <cell r="B33">
            <v>0.40500000000000008</v>
          </cell>
        </row>
        <row r="34">
          <cell r="A34" t="str">
            <v>Enel RJ</v>
          </cell>
          <cell r="B34">
            <v>0.42499999999999999</v>
          </cell>
        </row>
        <row r="35">
          <cell r="A35" t="str">
            <v>Cosern</v>
          </cell>
          <cell r="B35">
            <v>0.34399999999999992</v>
          </cell>
        </row>
        <row r="36">
          <cell r="A36" t="str">
            <v>Certaja</v>
          </cell>
          <cell r="B36">
            <v>0.40099999999999991</v>
          </cell>
        </row>
        <row r="37">
          <cell r="A37" t="str">
            <v>Cermissões</v>
          </cell>
          <cell r="B37">
            <v>0.35599999999999993</v>
          </cell>
        </row>
        <row r="38">
          <cell r="A38" t="str">
            <v>Hidropan</v>
          </cell>
          <cell r="B38">
            <v>0.34300000000000008</v>
          </cell>
        </row>
        <row r="39">
          <cell r="A39" t="str">
            <v>Cooperluz</v>
          </cell>
          <cell r="B39">
            <v>0.313</v>
          </cell>
        </row>
        <row r="40">
          <cell r="A40" t="str">
            <v>CEEE-D</v>
          </cell>
          <cell r="B40">
            <v>0.4280000000000001</v>
          </cell>
        </row>
        <row r="41">
          <cell r="A41" t="str">
            <v>Eletrocar</v>
          </cell>
          <cell r="B41">
            <v>0.37400000000000005</v>
          </cell>
        </row>
        <row r="42">
          <cell r="A42" t="str">
            <v>Creluz-D</v>
          </cell>
          <cell r="B42">
            <v>0.40300000000000008</v>
          </cell>
        </row>
        <row r="43">
          <cell r="A43" t="str">
            <v>Demei</v>
          </cell>
          <cell r="B43">
            <v>0.39500000000000002</v>
          </cell>
        </row>
        <row r="44">
          <cell r="A44" t="str">
            <v>Coprel</v>
          </cell>
          <cell r="B44">
            <v>0.34</v>
          </cell>
        </row>
        <row r="45">
          <cell r="A45" t="str">
            <v>Uhenpal</v>
          </cell>
          <cell r="B45">
            <v>0.35299999999999998</v>
          </cell>
        </row>
        <row r="46">
          <cell r="A46" t="str">
            <v>Creral</v>
          </cell>
          <cell r="B46">
            <v>0.377</v>
          </cell>
        </row>
        <row r="47">
          <cell r="A47" t="str">
            <v>RGE SUL</v>
          </cell>
          <cell r="B47">
            <v>0.38400000000000001</v>
          </cell>
        </row>
        <row r="48">
          <cell r="A48" t="str">
            <v>MuxEnergia</v>
          </cell>
          <cell r="B48">
            <v>0.33500000000000002</v>
          </cell>
        </row>
        <row r="49">
          <cell r="A49" t="str">
            <v>RGE</v>
          </cell>
          <cell r="B49">
            <v>0.34799999999999998</v>
          </cell>
        </row>
        <row r="50">
          <cell r="A50" t="str">
            <v>Ceriluz</v>
          </cell>
          <cell r="B50">
            <v>0.33600000000000002</v>
          </cell>
        </row>
        <row r="51">
          <cell r="A51" t="str">
            <v>Certel</v>
          </cell>
          <cell r="B51">
            <v>0.32300000000000001</v>
          </cell>
        </row>
        <row r="52">
          <cell r="A52" t="str">
            <v>Ceron</v>
          </cell>
          <cell r="B52">
            <v>0.435</v>
          </cell>
        </row>
        <row r="53">
          <cell r="A53" t="str">
            <v>Boa Vista</v>
          </cell>
          <cell r="B53">
            <v>0.38600000000000001</v>
          </cell>
        </row>
        <row r="54">
          <cell r="A54" t="str">
            <v>Eflul</v>
          </cell>
          <cell r="B54">
            <v>0.49900000000000005</v>
          </cell>
        </row>
        <row r="55">
          <cell r="A55" t="str">
            <v>EFLJC</v>
          </cell>
          <cell r="B55">
            <v>0.48199999999999998</v>
          </cell>
        </row>
        <row r="56">
          <cell r="A56" t="str">
            <v>Ceprag</v>
          </cell>
          <cell r="B56">
            <v>0.38500000000000001</v>
          </cell>
        </row>
        <row r="57">
          <cell r="A57" t="str">
            <v>Ceral Anitápolis</v>
          </cell>
          <cell r="B57">
            <v>0.39300000000000007</v>
          </cell>
        </row>
        <row r="58">
          <cell r="A58" t="str">
            <v>Cergal</v>
          </cell>
          <cell r="B58">
            <v>0.36599999999999999</v>
          </cell>
        </row>
        <row r="59">
          <cell r="A59" t="str">
            <v>Cerpalo</v>
          </cell>
          <cell r="B59">
            <v>0.35699999999999993</v>
          </cell>
        </row>
        <row r="60">
          <cell r="A60" t="str">
            <v>Cejama</v>
          </cell>
          <cell r="B60">
            <v>0.373</v>
          </cell>
        </row>
        <row r="61">
          <cell r="A61" t="str">
            <v>Certrel</v>
          </cell>
          <cell r="B61">
            <v>0.31</v>
          </cell>
        </row>
        <row r="62">
          <cell r="A62" t="str">
            <v>Coorsel</v>
          </cell>
          <cell r="B62">
            <v>0.377</v>
          </cell>
        </row>
        <row r="63">
          <cell r="A63" t="str">
            <v>Cerej</v>
          </cell>
          <cell r="B63">
            <v>0.33800000000000008</v>
          </cell>
        </row>
        <row r="64">
          <cell r="A64" t="str">
            <v>Cergral</v>
          </cell>
          <cell r="B64">
            <v>0.32900000000000001</v>
          </cell>
        </row>
        <row r="65">
          <cell r="A65" t="str">
            <v>Cerbranorte</v>
          </cell>
          <cell r="B65">
            <v>0.36099999999999999</v>
          </cell>
        </row>
        <row r="66">
          <cell r="A66" t="str">
            <v>Celesc-DIS</v>
          </cell>
          <cell r="B66">
            <v>0.39200000000000002</v>
          </cell>
        </row>
        <row r="67">
          <cell r="A67" t="str">
            <v>Ienergia</v>
          </cell>
          <cell r="B67">
            <v>0.48299999999999998</v>
          </cell>
        </row>
        <row r="68">
          <cell r="A68" t="str">
            <v>Cergapa</v>
          </cell>
          <cell r="B68">
            <v>0.32800000000000007</v>
          </cell>
        </row>
        <row r="69">
          <cell r="A69" t="str">
            <v>Coopermila</v>
          </cell>
          <cell r="B69">
            <v>0.33700000000000002</v>
          </cell>
        </row>
        <row r="70">
          <cell r="A70" t="str">
            <v>Ceraça</v>
          </cell>
          <cell r="B70">
            <v>0.29699999999999993</v>
          </cell>
        </row>
        <row r="71">
          <cell r="A71" t="str">
            <v>Cermoful</v>
          </cell>
          <cell r="B71">
            <v>0.35299999999999998</v>
          </cell>
        </row>
        <row r="72">
          <cell r="A72" t="str">
            <v>Cooperaliança</v>
          </cell>
          <cell r="B72">
            <v>0.27900000000000003</v>
          </cell>
        </row>
        <row r="73">
          <cell r="A73" t="str">
            <v>Coopercocal</v>
          </cell>
          <cell r="B73">
            <v>0.30099999999999999</v>
          </cell>
        </row>
        <row r="74">
          <cell r="A74" t="str">
            <v>Cersul</v>
          </cell>
          <cell r="B74">
            <v>0.26400000000000001</v>
          </cell>
        </row>
        <row r="75">
          <cell r="A75" t="str">
            <v>Coopera</v>
          </cell>
          <cell r="B75">
            <v>0.24299999999999997</v>
          </cell>
        </row>
        <row r="76">
          <cell r="A76" t="str">
            <v>Cernhe</v>
          </cell>
          <cell r="B76">
            <v>0.437</v>
          </cell>
        </row>
        <row r="77">
          <cell r="A77" t="str">
            <v>Cedri</v>
          </cell>
          <cell r="B77">
            <v>0.49800000000000005</v>
          </cell>
        </row>
        <row r="78">
          <cell r="A78" t="str">
            <v>Cetril</v>
          </cell>
          <cell r="B78">
            <v>0.46800000000000008</v>
          </cell>
        </row>
        <row r="79">
          <cell r="A79" t="str">
            <v>Cerim</v>
          </cell>
          <cell r="B79">
            <v>0.40400000000000003</v>
          </cell>
        </row>
        <row r="80">
          <cell r="A80" t="str">
            <v>CERMC</v>
          </cell>
          <cell r="B80">
            <v>0.42499999999999999</v>
          </cell>
        </row>
        <row r="81">
          <cell r="A81" t="str">
            <v>Ceripa</v>
          </cell>
          <cell r="B81">
            <v>0.373</v>
          </cell>
        </row>
        <row r="82">
          <cell r="A82" t="str">
            <v>CERRP</v>
          </cell>
          <cell r="B82">
            <v>0.33600000000000002</v>
          </cell>
        </row>
        <row r="83">
          <cell r="A83" t="str">
            <v>Elektro</v>
          </cell>
          <cell r="B83">
            <v>0.40699999999999992</v>
          </cell>
        </row>
        <row r="84">
          <cell r="A84" t="str">
            <v>Bandeirante</v>
          </cell>
          <cell r="B84">
            <v>0.38400000000000001</v>
          </cell>
        </row>
        <row r="85">
          <cell r="A85" t="str">
            <v>CPFL Sul Paulista</v>
          </cell>
          <cell r="B85">
            <v>0.34200000000000003</v>
          </cell>
        </row>
        <row r="86">
          <cell r="A86" t="str">
            <v>Cerpro</v>
          </cell>
          <cell r="B86">
            <v>0.30499999999999999</v>
          </cell>
        </row>
        <row r="87">
          <cell r="A87" t="str">
            <v>CPFL Piratininga</v>
          </cell>
          <cell r="B87">
            <v>0.35799999999999998</v>
          </cell>
        </row>
        <row r="88">
          <cell r="A88" t="str">
            <v>Cedrap</v>
          </cell>
          <cell r="B88">
            <v>0.39500000000000002</v>
          </cell>
        </row>
        <row r="89">
          <cell r="A89" t="str">
            <v>CPFL Leste Paulista</v>
          </cell>
          <cell r="B89">
            <v>0.33700000000000002</v>
          </cell>
        </row>
        <row r="90">
          <cell r="A90" t="str">
            <v>Ceris</v>
          </cell>
          <cell r="B90">
            <v>0.30099999999999999</v>
          </cell>
        </row>
        <row r="91">
          <cell r="A91" t="str">
            <v>ESS</v>
          </cell>
          <cell r="B91">
            <v>0.30199999999999999</v>
          </cell>
        </row>
        <row r="92">
          <cell r="A92" t="str">
            <v>Eletropaulo</v>
          </cell>
          <cell r="B92">
            <v>0.35299999999999998</v>
          </cell>
        </row>
        <row r="93">
          <cell r="A93" t="str">
            <v>CPFL Jaguari</v>
          </cell>
          <cell r="B93">
            <v>0.32800000000000007</v>
          </cell>
        </row>
        <row r="94">
          <cell r="A94" t="str">
            <v>CPFL Paulista</v>
          </cell>
          <cell r="B94">
            <v>0.34499999999999997</v>
          </cell>
        </row>
        <row r="95">
          <cell r="A95" t="str">
            <v>Cercos</v>
          </cell>
          <cell r="B95">
            <v>0.47599999999999992</v>
          </cell>
        </row>
        <row r="96">
          <cell r="A96" t="str">
            <v>Sulgipe</v>
          </cell>
          <cell r="B96">
            <v>0.41799999999999998</v>
          </cell>
        </row>
        <row r="97">
          <cell r="A97" t="str">
            <v>ESE</v>
          </cell>
          <cell r="B97">
            <v>0.379</v>
          </cell>
        </row>
        <row r="98">
          <cell r="A98" t="str">
            <v>ETO</v>
          </cell>
          <cell r="B98">
            <v>0.44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7" workbookViewId="0">
      <selection activeCell="N62" sqref="N62"/>
    </sheetView>
  </sheetViews>
  <sheetFormatPr defaultColWidth="8.85546875" defaultRowHeight="15" x14ac:dyDescent="0.25"/>
  <cols>
    <col min="1" max="1" width="1.140625" style="2" customWidth="1"/>
    <col min="2" max="17" width="8.85546875" style="2"/>
    <col min="18" max="18" width="13.85546875" style="2" customWidth="1"/>
    <col min="19" max="16384" width="8.85546875" style="2"/>
  </cols>
  <sheetData>
    <row r="1" spans="1:18" ht="39.75" customHeight="1" x14ac:dyDescent="0.25">
      <c r="A1" s="78" t="s">
        <v>0</v>
      </c>
      <c r="B1" s="79"/>
      <c r="C1" s="79"/>
      <c r="D1" s="82" t="s">
        <v>2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18" ht="25.5" customHeight="1" x14ac:dyDescent="0.25">
      <c r="A2" s="80"/>
      <c r="B2" s="81"/>
      <c r="C2" s="8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</row>
    <row r="3" spans="1:18" ht="14.25" customHeight="1" x14ac:dyDescent="0.25">
      <c r="A3" s="3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3"/>
    </row>
    <row r="4" spans="1:18" ht="37.5" customHeight="1" x14ac:dyDescent="0.25">
      <c r="A4" s="32"/>
      <c r="B4" s="88" t="s">
        <v>282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/>
    </row>
    <row r="5" spans="1:18" ht="37.5" customHeight="1" x14ac:dyDescent="0.25">
      <c r="A5" s="32"/>
      <c r="B5" s="88" t="s">
        <v>285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</row>
    <row r="6" spans="1:18" ht="30.75" customHeight="1" x14ac:dyDescent="0.25">
      <c r="A6" s="32"/>
      <c r="B6" s="54" t="s">
        <v>286</v>
      </c>
      <c r="R6" s="34"/>
    </row>
    <row r="7" spans="1:18" ht="14.25" customHeight="1" x14ac:dyDescent="0.25">
      <c r="A7" s="32"/>
      <c r="B7" s="55" t="s">
        <v>287</v>
      </c>
      <c r="R7" s="34"/>
    </row>
    <row r="8" spans="1:18" ht="14.25" customHeight="1" x14ac:dyDescent="0.25">
      <c r="A8" s="32"/>
      <c r="B8" s="55"/>
      <c r="R8" s="34"/>
    </row>
    <row r="9" spans="1:18" x14ac:dyDescent="0.25">
      <c r="A9" s="32"/>
      <c r="B9" s="4" t="s">
        <v>283</v>
      </c>
      <c r="R9" s="34"/>
    </row>
    <row r="10" spans="1:18" x14ac:dyDescent="0.25">
      <c r="A10" s="32"/>
      <c r="B10" s="4"/>
      <c r="R10" s="34"/>
    </row>
    <row r="11" spans="1:18" x14ac:dyDescent="0.25">
      <c r="A11" s="32"/>
      <c r="B11" s="4" t="s">
        <v>294</v>
      </c>
      <c r="R11" s="34"/>
    </row>
    <row r="12" spans="1:18" x14ac:dyDescent="0.25">
      <c r="A12" s="32"/>
      <c r="B12" s="4"/>
      <c r="R12" s="34"/>
    </row>
    <row r="13" spans="1:18" x14ac:dyDescent="0.25">
      <c r="A13" s="32"/>
      <c r="B13" s="4"/>
      <c r="R13" s="34"/>
    </row>
    <row r="14" spans="1:18" ht="18.75" customHeight="1" x14ac:dyDescent="0.25">
      <c r="A14" s="32"/>
      <c r="B14" s="4" t="s">
        <v>280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5"/>
    </row>
    <row r="15" spans="1:18" x14ac:dyDescent="0.25">
      <c r="A15" s="32"/>
      <c r="B15" s="4" t="s">
        <v>284</v>
      </c>
      <c r="R15" s="34"/>
    </row>
    <row r="16" spans="1:18" x14ac:dyDescent="0.25">
      <c r="A16" s="32"/>
      <c r="B16" s="4" t="s">
        <v>281</v>
      </c>
      <c r="R16" s="34"/>
    </row>
    <row r="17" spans="1:18" x14ac:dyDescent="0.25">
      <c r="A17" s="32"/>
      <c r="B17" s="4"/>
      <c r="R17" s="34"/>
    </row>
    <row r="18" spans="1:18" x14ac:dyDescent="0.25">
      <c r="A18" s="32"/>
      <c r="B18" s="4"/>
      <c r="R18" s="34"/>
    </row>
    <row r="19" spans="1:18" x14ac:dyDescent="0.25">
      <c r="A19" s="32"/>
      <c r="B19" s="4"/>
      <c r="R19" s="34"/>
    </row>
    <row r="20" spans="1:18" x14ac:dyDescent="0.25">
      <c r="A20" s="32"/>
      <c r="B20" s="4"/>
      <c r="R20" s="34"/>
    </row>
    <row r="21" spans="1:18" x14ac:dyDescent="0.25">
      <c r="A21" s="32"/>
      <c r="B21" s="4"/>
      <c r="R21" s="34"/>
    </row>
    <row r="22" spans="1:18" x14ac:dyDescent="0.25">
      <c r="A22" s="32"/>
      <c r="B22" s="4"/>
      <c r="R22" s="34"/>
    </row>
    <row r="23" spans="1:18" x14ac:dyDescent="0.25">
      <c r="A23" s="32"/>
      <c r="B23" s="4"/>
      <c r="R23" s="34"/>
    </row>
    <row r="24" spans="1:18" x14ac:dyDescent="0.25">
      <c r="A24" s="32"/>
      <c r="B24" s="4" t="s">
        <v>268</v>
      </c>
      <c r="R24" s="34"/>
    </row>
    <row r="25" spans="1:18" x14ac:dyDescent="0.25">
      <c r="A25" s="32"/>
      <c r="B25" s="4"/>
      <c r="R25" s="34"/>
    </row>
    <row r="26" spans="1:18" x14ac:dyDescent="0.25">
      <c r="A26" s="32"/>
      <c r="B26" s="4"/>
      <c r="R26" s="34"/>
    </row>
    <row r="27" spans="1:18" x14ac:dyDescent="0.25">
      <c r="A27" s="32"/>
      <c r="B27" s="4"/>
      <c r="R27" s="34"/>
    </row>
    <row r="28" spans="1:18" x14ac:dyDescent="0.25">
      <c r="A28" s="32"/>
      <c r="B28" s="4"/>
      <c r="R28" s="34"/>
    </row>
    <row r="29" spans="1:18" x14ac:dyDescent="0.25">
      <c r="A29" s="32"/>
      <c r="B29" s="4"/>
      <c r="R29" s="34"/>
    </row>
    <row r="30" spans="1:18" x14ac:dyDescent="0.25">
      <c r="A30" s="32"/>
      <c r="B30" s="4"/>
      <c r="R30" s="34"/>
    </row>
    <row r="31" spans="1:18" x14ac:dyDescent="0.25">
      <c r="A31" s="32"/>
      <c r="B31" s="4" t="s">
        <v>288</v>
      </c>
      <c r="R31" s="34"/>
    </row>
    <row r="32" spans="1:18" x14ac:dyDescent="0.25">
      <c r="A32" s="32"/>
      <c r="B32" s="56" t="s">
        <v>289</v>
      </c>
      <c r="R32" s="34"/>
    </row>
    <row r="33" spans="1:18" x14ac:dyDescent="0.25">
      <c r="A33" s="32"/>
      <c r="B33" s="56"/>
      <c r="R33" s="34"/>
    </row>
    <row r="34" spans="1:18" x14ac:dyDescent="0.25">
      <c r="A34" s="32"/>
      <c r="B34" s="2" t="s">
        <v>3</v>
      </c>
      <c r="R34" s="34"/>
    </row>
    <row r="35" spans="1:18" x14ac:dyDescent="0.25">
      <c r="A35" s="32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7"/>
    </row>
    <row r="36" spans="1:18" x14ac:dyDescent="0.25">
      <c r="A36" s="32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6"/>
    </row>
    <row r="37" spans="1:18" x14ac:dyDescent="0.25">
      <c r="A37" s="32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36"/>
    </row>
    <row r="38" spans="1:18" x14ac:dyDescent="0.25">
      <c r="A38" s="32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36"/>
    </row>
    <row r="39" spans="1:18" x14ac:dyDescent="0.25">
      <c r="A39" s="3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36"/>
    </row>
    <row r="40" spans="1:18" ht="13.5" customHeight="1" x14ac:dyDescent="0.25">
      <c r="A40" s="3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36"/>
    </row>
    <row r="41" spans="1:18" ht="13.5" customHeight="1" x14ac:dyDescent="0.25">
      <c r="A41" s="32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</row>
    <row r="42" spans="1:18" ht="13.5" customHeight="1" x14ac:dyDescent="0.25">
      <c r="A42" s="32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7"/>
    </row>
    <row r="43" spans="1:18" ht="13.5" customHeight="1" x14ac:dyDescent="0.25">
      <c r="A43" s="32"/>
      <c r="B43" s="86" t="s">
        <v>290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7"/>
    </row>
    <row r="44" spans="1:18" ht="29.25" customHeight="1" x14ac:dyDescent="0.25">
      <c r="A44" s="32"/>
      <c r="B44" s="86" t="s">
        <v>291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7"/>
    </row>
    <row r="45" spans="1:18" ht="13.5" customHeight="1" x14ac:dyDescent="0.25">
      <c r="A45" s="32"/>
      <c r="B45" s="86" t="s">
        <v>292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7"/>
    </row>
    <row r="46" spans="1:18" ht="13.5" customHeight="1" x14ac:dyDescent="0.25">
      <c r="A46" s="3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7"/>
    </row>
    <row r="47" spans="1:18" ht="13.5" customHeight="1" x14ac:dyDescent="0.25">
      <c r="A47" s="3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7"/>
    </row>
    <row r="48" spans="1:18" ht="13.5" customHeight="1" x14ac:dyDescent="0.25">
      <c r="A48" s="3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7"/>
    </row>
    <row r="49" spans="1:18" ht="13.5" customHeight="1" x14ac:dyDescent="0.25">
      <c r="A49" s="32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7"/>
    </row>
    <row r="50" spans="1:18" ht="13.5" customHeight="1" x14ac:dyDescent="0.25">
      <c r="A50" s="32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7"/>
    </row>
    <row r="51" spans="1:18" ht="13.5" customHeight="1" x14ac:dyDescent="0.25">
      <c r="A51" s="32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7"/>
    </row>
    <row r="52" spans="1:18" ht="13.5" customHeight="1" x14ac:dyDescent="0.25">
      <c r="A52" s="32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7"/>
    </row>
    <row r="53" spans="1:18" ht="13.5" customHeight="1" x14ac:dyDescent="0.25">
      <c r="A53" s="32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7"/>
    </row>
    <row r="54" spans="1:18" ht="13.5" customHeight="1" x14ac:dyDescent="0.25">
      <c r="A54" s="32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7"/>
    </row>
    <row r="55" spans="1:18" ht="13.5" customHeight="1" x14ac:dyDescent="0.25">
      <c r="A55" s="32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7"/>
    </row>
    <row r="56" spans="1:18" ht="13.5" customHeight="1" x14ac:dyDescent="0.25">
      <c r="A56" s="32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7"/>
    </row>
    <row r="57" spans="1:18" ht="13.5" customHeight="1" x14ac:dyDescent="0.25">
      <c r="A57" s="32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7"/>
    </row>
    <row r="58" spans="1:18" ht="13.5" customHeight="1" x14ac:dyDescent="0.25">
      <c r="A58" s="32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7"/>
    </row>
    <row r="59" spans="1:18" ht="13.5" customHeight="1" x14ac:dyDescent="0.25">
      <c r="A59" s="32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7"/>
    </row>
    <row r="60" spans="1:18" ht="13.5" customHeight="1" x14ac:dyDescent="0.25">
      <c r="A60" s="32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7"/>
    </row>
    <row r="61" spans="1:18" ht="14.25" customHeight="1" x14ac:dyDescent="0.25">
      <c r="A61" s="32"/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5"/>
    </row>
    <row r="62" spans="1:18" x14ac:dyDescent="0.25">
      <c r="A62" s="38"/>
      <c r="R62" s="34"/>
    </row>
    <row r="63" spans="1:18" x14ac:dyDescent="0.25">
      <c r="A63" s="38"/>
      <c r="R63" s="34"/>
    </row>
    <row r="64" spans="1:18" x14ac:dyDescent="0.25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1"/>
    </row>
  </sheetData>
  <sheetProtection algorithmName="SHA-512" hashValue="QNASvE92baDw6Hv48ymz7Bp8gz/4uFjHmTIZLmEiY17KICnov/9acmfMLeEenmSr52cGKShb8NY2WXYoIrDkxA==" saltValue="O9eHvpx4IUWp1ySqiKtMAg==" spinCount="100000" sheet="1" objects="1" scenarios="1" selectLockedCells="1" selectUnlockedCells="1"/>
  <mergeCells count="10">
    <mergeCell ref="B61:R61"/>
    <mergeCell ref="B35:R35"/>
    <mergeCell ref="A1:C2"/>
    <mergeCell ref="D1:R2"/>
    <mergeCell ref="B41:R41"/>
    <mergeCell ref="B43:R43"/>
    <mergeCell ref="B44:R44"/>
    <mergeCell ref="B45:R45"/>
    <mergeCell ref="B4:R4"/>
    <mergeCell ref="B5:R5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tabSelected="1" topLeftCell="A7" zoomScale="80" zoomScaleNormal="80" zoomScalePageLayoutView="80" workbookViewId="0">
      <selection activeCell="C27" sqref="C27"/>
    </sheetView>
  </sheetViews>
  <sheetFormatPr defaultColWidth="8.85546875" defaultRowHeight="15" x14ac:dyDescent="0.25"/>
  <cols>
    <col min="1" max="2" width="8.85546875" style="2"/>
    <col min="3" max="3" width="13.28515625" style="2" customWidth="1"/>
    <col min="4" max="4" width="15.42578125" style="2" customWidth="1"/>
    <col min="5" max="5" width="15" style="2" customWidth="1"/>
    <col min="6" max="6" width="3.140625" style="2" customWidth="1"/>
    <col min="7" max="7" width="1.28515625" style="2" customWidth="1"/>
    <col min="8" max="9" width="8.85546875" style="2"/>
    <col min="10" max="10" width="10.85546875" style="2" customWidth="1"/>
    <col min="11" max="11" width="11" style="2" customWidth="1"/>
    <col min="12" max="12" width="14.7109375" style="2" customWidth="1"/>
    <col min="13" max="13" width="10.28515625" style="2" bestFit="1" customWidth="1"/>
    <col min="14" max="14" width="14.42578125" style="2" customWidth="1"/>
    <col min="15" max="15" width="19.42578125" style="2" customWidth="1"/>
    <col min="16" max="16384" width="8.85546875" style="2"/>
  </cols>
  <sheetData>
    <row r="1" spans="1:16" ht="15" customHeight="1" x14ac:dyDescent="0.25">
      <c r="A1" s="97" t="s">
        <v>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</row>
    <row r="2" spans="1:16" ht="15" customHeight="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ht="15" customHeight="1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</row>
    <row r="4" spans="1:16" ht="15" customHeigh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</row>
    <row r="5" spans="1:16" ht="15" customHeight="1" x14ac:dyDescent="0.2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/>
    </row>
    <row r="6" spans="1:16" ht="15" customHeight="1" x14ac:dyDescent="0.25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18" customHeight="1" x14ac:dyDescent="0.25">
      <c r="A7" s="5"/>
      <c r="J7" s="90"/>
      <c r="K7" s="90"/>
      <c r="L7" s="90"/>
      <c r="M7" s="90"/>
      <c r="N7" s="90"/>
      <c r="O7" s="90"/>
      <c r="P7" s="3"/>
    </row>
    <row r="8" spans="1:16" ht="15.75" customHeight="1" x14ac:dyDescent="0.25">
      <c r="A8" s="5"/>
      <c r="C8" s="94" t="s">
        <v>293</v>
      </c>
      <c r="D8" s="95"/>
      <c r="E8" s="96"/>
      <c r="F8" s="46"/>
      <c r="J8" s="91" t="s">
        <v>269</v>
      </c>
      <c r="K8" s="92"/>
      <c r="L8" s="92"/>
      <c r="M8" s="92"/>
      <c r="N8" s="92"/>
      <c r="O8" s="93"/>
      <c r="P8" s="3"/>
    </row>
    <row r="9" spans="1:16" x14ac:dyDescent="0.25">
      <c r="A9" s="5"/>
      <c r="J9" s="19"/>
      <c r="K9" s="19"/>
      <c r="L9" s="19"/>
      <c r="M9" s="19"/>
      <c r="N9" s="19"/>
      <c r="O9" s="19"/>
      <c r="P9" s="3"/>
    </row>
    <row r="10" spans="1:16" x14ac:dyDescent="0.25">
      <c r="A10" s="5"/>
      <c r="C10" s="108" t="s">
        <v>295</v>
      </c>
      <c r="D10" s="108"/>
      <c r="E10" s="108"/>
      <c r="F10" s="108"/>
      <c r="J10" s="47"/>
      <c r="K10" s="48"/>
      <c r="L10" s="49" t="s">
        <v>265</v>
      </c>
      <c r="M10" s="49" t="s">
        <v>18</v>
      </c>
      <c r="N10" s="117" t="s">
        <v>267</v>
      </c>
      <c r="O10" s="118"/>
      <c r="P10" s="3"/>
    </row>
    <row r="11" spans="1:16" x14ac:dyDescent="0.25">
      <c r="A11" s="5"/>
      <c r="C11" s="109" t="s">
        <v>278</v>
      </c>
      <c r="D11" s="109"/>
      <c r="E11" s="110"/>
      <c r="F11" s="110"/>
      <c r="J11" s="114" t="s">
        <v>277</v>
      </c>
      <c r="K11" s="112"/>
      <c r="L11" s="121">
        <f>L13*30</f>
        <v>0</v>
      </c>
      <c r="M11" s="111"/>
      <c r="N11" s="112"/>
      <c r="O11" s="113"/>
      <c r="P11" s="3"/>
    </row>
    <row r="12" spans="1:16" x14ac:dyDescent="0.25">
      <c r="A12" s="5"/>
      <c r="C12" s="109" t="s">
        <v>279</v>
      </c>
      <c r="D12" s="109"/>
      <c r="E12" s="110"/>
      <c r="F12" s="110"/>
      <c r="J12" s="114"/>
      <c r="K12" s="112"/>
      <c r="L12" s="121"/>
      <c r="M12" s="111"/>
      <c r="N12" s="112"/>
      <c r="O12" s="113"/>
      <c r="P12" s="3"/>
    </row>
    <row r="13" spans="1:16" ht="28.5" customHeight="1" x14ac:dyDescent="0.25">
      <c r="A13" s="42" t="s">
        <v>14</v>
      </c>
      <c r="C13" s="109" t="s">
        <v>4</v>
      </c>
      <c r="D13" s="109"/>
      <c r="E13" s="110"/>
      <c r="F13" s="110"/>
      <c r="J13" s="106" t="s">
        <v>19</v>
      </c>
      <c r="K13" s="107"/>
      <c r="L13" s="50">
        <f>SUM(E28:E30)</f>
        <v>0</v>
      </c>
      <c r="M13" s="51" t="e">
        <f>SUM(VLOOKUP($E$13,BD!$A$1:$F$92,2),VLOOKUP($E$13,BD!$A$1:$F$92,3))</f>
        <v>#N/A</v>
      </c>
      <c r="N13" s="119" t="e">
        <f>M13*L13*30</f>
        <v>#N/A</v>
      </c>
      <c r="O13" s="120"/>
      <c r="P13" s="3"/>
    </row>
    <row r="14" spans="1:16" ht="27.75" customHeight="1" x14ac:dyDescent="0.25">
      <c r="A14" s="9"/>
      <c r="C14" s="109" t="s">
        <v>5</v>
      </c>
      <c r="D14" s="109"/>
      <c r="E14" s="110"/>
      <c r="F14" s="110"/>
      <c r="J14" s="106" t="s">
        <v>20</v>
      </c>
      <c r="K14" s="107"/>
      <c r="L14" s="50">
        <f>SUM(E28:E30)</f>
        <v>0</v>
      </c>
      <c r="M14" s="52"/>
      <c r="N14" s="119" t="e">
        <f>(((M15*E28)+(M15*E30)+(M16*E29*0.4)+(M17*E29*0.6))*20)+(L13*M18*10)</f>
        <v>#N/A</v>
      </c>
      <c r="O14" s="120"/>
      <c r="P14" s="3"/>
    </row>
    <row r="15" spans="1:16" ht="15.75" x14ac:dyDescent="0.25">
      <c r="A15" s="9"/>
      <c r="J15" s="106" t="s">
        <v>297</v>
      </c>
      <c r="K15" s="107"/>
      <c r="L15" s="50"/>
      <c r="M15" s="51" t="e">
        <f>VLOOKUP($E$13,BD!$A$1:$F$92,6)</f>
        <v>#N/A</v>
      </c>
      <c r="N15" s="50"/>
      <c r="O15" s="53"/>
      <c r="P15" s="3"/>
    </row>
    <row r="16" spans="1:16" ht="15.75" x14ac:dyDescent="0.25">
      <c r="A16" s="9"/>
      <c r="J16" s="106" t="s">
        <v>299</v>
      </c>
      <c r="K16" s="107"/>
      <c r="L16" s="50"/>
      <c r="M16" s="51" t="e">
        <f>VLOOKUP($E$13,BD!$A$1:$F$92,5)</f>
        <v>#N/A</v>
      </c>
      <c r="N16" s="50"/>
      <c r="O16" s="53"/>
      <c r="P16" s="3"/>
    </row>
    <row r="17" spans="1:16" ht="15.75" x14ac:dyDescent="0.25">
      <c r="A17" s="9"/>
      <c r="C17" s="122" t="s">
        <v>16</v>
      </c>
      <c r="D17" s="123"/>
      <c r="E17" s="124"/>
      <c r="J17" s="106" t="s">
        <v>266</v>
      </c>
      <c r="K17" s="107"/>
      <c r="L17" s="50"/>
      <c r="M17" s="51" t="e">
        <f>VLOOKUP($E$13,BD!$A$1:$F$92,4)</f>
        <v>#N/A</v>
      </c>
      <c r="N17" s="50"/>
      <c r="O17" s="53"/>
      <c r="P17" s="3"/>
    </row>
    <row r="18" spans="1:16" ht="15.75" x14ac:dyDescent="0.25">
      <c r="A18" s="9"/>
      <c r="C18" s="18"/>
      <c r="D18" s="28" t="s">
        <v>10</v>
      </c>
      <c r="E18" s="29" t="s">
        <v>11</v>
      </c>
      <c r="J18" s="106" t="s">
        <v>298</v>
      </c>
      <c r="K18" s="107"/>
      <c r="L18" s="50"/>
      <c r="M18" s="51" t="e">
        <f>VLOOKUP($E$13,BD!$A$1:$F$92,6)</f>
        <v>#N/A</v>
      </c>
      <c r="N18" s="50"/>
      <c r="O18" s="53"/>
      <c r="P18" s="3"/>
    </row>
    <row r="19" spans="1:16" x14ac:dyDescent="0.25">
      <c r="A19" s="125" t="s">
        <v>15</v>
      </c>
      <c r="C19" s="57" t="s">
        <v>6</v>
      </c>
      <c r="D19" s="58" t="e">
        <f>VLOOKUP(E13,Distribuidora,IF(E14="não",7,9),0)</f>
        <v>#N/A</v>
      </c>
      <c r="E19" s="59" t="e">
        <f>VLOOKUP(E13,Distribuidora,IF(E14="não",8,10),0)</f>
        <v>#N/A</v>
      </c>
      <c r="J19" s="114" t="s">
        <v>270</v>
      </c>
      <c r="K19" s="112"/>
      <c r="L19" s="115" t="e">
        <f>IF(N13&lt;N14,"A tarifa branca parece não ser a melhor opção","A opção pela tarifa branca é favorável desde que mantenha seu perfil de consumo")</f>
        <v>#N/A</v>
      </c>
      <c r="M19" s="115"/>
      <c r="N19" s="115"/>
      <c r="O19" s="116"/>
      <c r="P19" s="3"/>
    </row>
    <row r="20" spans="1:16" x14ac:dyDescent="0.25">
      <c r="A20" s="126"/>
      <c r="C20" s="57" t="s">
        <v>8</v>
      </c>
      <c r="D20" s="58" t="e">
        <f>VLOOKUP(E13, BD!$A$1:$V$92, IF($E$14="não",11,15),0)</f>
        <v>#N/A</v>
      </c>
      <c r="E20" s="59" t="e">
        <f>VLOOKUP(E13,BD!$A$1:$V$92, IF($E$14="não",12,16),0)</f>
        <v>#N/A</v>
      </c>
      <c r="J20" s="114"/>
      <c r="K20" s="112"/>
      <c r="L20" s="115"/>
      <c r="M20" s="115"/>
      <c r="N20" s="115"/>
      <c r="O20" s="116"/>
      <c r="P20" s="3"/>
    </row>
    <row r="21" spans="1:16" ht="15.75" x14ac:dyDescent="0.25">
      <c r="A21" s="9"/>
      <c r="C21" s="57" t="s">
        <v>7</v>
      </c>
      <c r="D21" s="58" t="e">
        <f>VLOOKUP(E13, BD!$A$1:$V$92, IF($E$14="não",19,21),0)</f>
        <v>#N/A</v>
      </c>
      <c r="E21" s="59" t="e">
        <f>VLOOKUP(E13,BD!$A$1:$V$92, IF($E$14="não",20,22),0)</f>
        <v>#N/A</v>
      </c>
      <c r="P21" s="3"/>
    </row>
    <row r="22" spans="1:16" ht="15.75" x14ac:dyDescent="0.25">
      <c r="A22" s="9"/>
      <c r="C22" s="60" t="s">
        <v>9</v>
      </c>
      <c r="D22" s="61" t="e">
        <f>VLOOKUP(E13,BD!$A$1:$V$92, IF($E$14="não",13,17),0)</f>
        <v>#N/A</v>
      </c>
      <c r="E22" s="62" t="e">
        <f>VLOOKUP(E13,BD!$A$1:$V$92, IF($E$14="não",14,18),0)</f>
        <v>#N/A</v>
      </c>
      <c r="P22" s="3"/>
    </row>
    <row r="23" spans="1:16" ht="15.75" x14ac:dyDescent="0.25">
      <c r="A23" s="9"/>
      <c r="P23" s="3"/>
    </row>
    <row r="24" spans="1:16" ht="15.75" x14ac:dyDescent="0.25">
      <c r="A24" s="9"/>
      <c r="P24" s="3"/>
    </row>
    <row r="25" spans="1:16" ht="15.75" x14ac:dyDescent="0.25">
      <c r="A25" s="9"/>
      <c r="C25" s="122" t="s">
        <v>296</v>
      </c>
      <c r="D25" s="123"/>
      <c r="E25" s="124"/>
      <c r="P25" s="3"/>
    </row>
    <row r="26" spans="1:16" ht="29.25" customHeight="1" x14ac:dyDescent="0.25">
      <c r="A26" s="9"/>
      <c r="C26" s="15" t="s">
        <v>12</v>
      </c>
      <c r="D26" s="16" t="s">
        <v>13</v>
      </c>
      <c r="E26" s="17" t="s">
        <v>1</v>
      </c>
      <c r="P26" s="3"/>
    </row>
    <row r="27" spans="1:16" x14ac:dyDescent="0.25">
      <c r="A27" s="125" t="s">
        <v>17</v>
      </c>
      <c r="C27" s="44"/>
      <c r="D27" s="43"/>
      <c r="E27" s="10"/>
      <c r="P27" s="3"/>
    </row>
    <row r="28" spans="1:16" x14ac:dyDescent="0.25">
      <c r="A28" s="126"/>
      <c r="C28" s="11" t="e">
        <f>D20</f>
        <v>#N/A</v>
      </c>
      <c r="D28" s="45"/>
      <c r="E28" s="12">
        <f>D28-D27</f>
        <v>0</v>
      </c>
      <c r="P28" s="3"/>
    </row>
    <row r="29" spans="1:16" x14ac:dyDescent="0.25">
      <c r="A29" s="5"/>
      <c r="C29" s="11" t="e">
        <f>D19</f>
        <v>#N/A</v>
      </c>
      <c r="D29" s="45"/>
      <c r="E29" s="12">
        <f>D29-D28</f>
        <v>0</v>
      </c>
      <c r="P29" s="3"/>
    </row>
    <row r="30" spans="1:16" x14ac:dyDescent="0.25">
      <c r="A30" s="5"/>
      <c r="C30" s="13">
        <f>C27</f>
        <v>0</v>
      </c>
      <c r="D30" s="43"/>
      <c r="E30" s="14">
        <f>D30-D29</f>
        <v>0</v>
      </c>
      <c r="P30" s="3"/>
    </row>
    <row r="31" spans="1:16" x14ac:dyDescent="0.25">
      <c r="A31" s="5"/>
      <c r="P31" s="3"/>
    </row>
    <row r="32" spans="1:16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</row>
    <row r="37" spans="1:4" x14ac:dyDescent="0.25">
      <c r="A37" s="72"/>
      <c r="B37" s="72"/>
      <c r="C37" s="72"/>
      <c r="D37" s="72"/>
    </row>
  </sheetData>
  <sheetProtection algorithmName="SHA-512" hashValue="Kjwd/SWiORT7GQwg0PCnhOyTDgkb5MPNPW/wrSuX0eTNqesEFHwMVl+EGeIn2XHHx1kQHMJEjtnRtN77CzMubQ==" saltValue="6AH9OXKkM4zSG+5jREvWqQ==" spinCount="100000" sheet="1" selectLockedCells="1"/>
  <mergeCells count="31">
    <mergeCell ref="C25:E25"/>
    <mergeCell ref="A19:A20"/>
    <mergeCell ref="A27:A28"/>
    <mergeCell ref="C17:E17"/>
    <mergeCell ref="C13:D13"/>
    <mergeCell ref="C14:D14"/>
    <mergeCell ref="E13:F13"/>
    <mergeCell ref="E14:F14"/>
    <mergeCell ref="J19:K20"/>
    <mergeCell ref="L19:O20"/>
    <mergeCell ref="N10:O10"/>
    <mergeCell ref="N13:O13"/>
    <mergeCell ref="N14:O14"/>
    <mergeCell ref="J13:K13"/>
    <mergeCell ref="J14:K14"/>
    <mergeCell ref="J11:K12"/>
    <mergeCell ref="L11:L12"/>
    <mergeCell ref="J7:O7"/>
    <mergeCell ref="J8:O8"/>
    <mergeCell ref="C8:E8"/>
    <mergeCell ref="A1:P6"/>
    <mergeCell ref="J18:K18"/>
    <mergeCell ref="C10:F10"/>
    <mergeCell ref="C12:D12"/>
    <mergeCell ref="C11:D11"/>
    <mergeCell ref="E11:F11"/>
    <mergeCell ref="E12:F12"/>
    <mergeCell ref="M11:O12"/>
    <mergeCell ref="J15:K15"/>
    <mergeCell ref="J16:K16"/>
    <mergeCell ref="J17:K17"/>
  </mergeCells>
  <conditionalFormatting sqref="L11:L12">
    <cfRule type="cellIs" dxfId="0" priority="1" operator="lessThan">
      <formula>250</formula>
    </cfRule>
  </conditionalFormatting>
  <dataValidations xWindow="938" yWindow="247" count="7">
    <dataValidation type="list" allowBlank="1" showInputMessage="1" showErrorMessage="1" sqref="E12:G12">
      <formula1>INDIRECT($E$11)</formula1>
    </dataValidation>
    <dataValidation type="list" allowBlank="1" showInputMessage="1" showErrorMessage="1" sqref="E13:F13">
      <formula1>INDIRECT($E$12)</formula1>
    </dataValidation>
    <dataValidation type="time" operator="notBetween" allowBlank="1" showInputMessage="1" showErrorMessage="1" promptTitle="Horário de início das leituras" prompt="Horário de livre escolha para início, porém ele deve estar fora do período de ponta." sqref="C27">
      <formula1>D20</formula1>
      <formula2>E22</formula2>
    </dataValidation>
    <dataValidation type="whole" operator="greaterThanOrEqual" allowBlank="1" showInputMessage="1" showErrorMessage="1" sqref="D28:D30">
      <formula1>D27</formula1>
    </dataValidation>
    <dataValidation type="whole" operator="lessThan" allowBlank="1" showInputMessage="1" showErrorMessage="1" promptTitle="Limite regulatório" prompt="Se a média do seu consumo mensal for menor que 250 Kwh, a modalidade Tarifa Branca ainda não está disponível para você. _x000a_O valor apresentado aqui deve ser aproximadamente o mesmo que o apresentado em sua conta. " sqref="L11:L12">
      <formula1>250</formula1>
    </dataValidation>
    <dataValidation allowBlank="1" showInputMessage="1" showErrorMessage="1" promptTitle="Exceções" prompt="Algumas regiões e concessionárias não possuem horário de verão e nem horários intermediários." sqref="C17:E17"/>
    <dataValidation allowBlank="1" showInputMessage="1" showErrorMessage="1" promptTitle="Valor do medidor" prompt="Aqui você deve inserir os valores encontrados no seu medidor. Serão 4 valores, que necessariamente devem estar igual ou maior que o anterior." sqref="D26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38" yWindow="247" count="3">
        <x14:dataValidation type="list" allowBlank="1" showInputMessage="1" showErrorMessage="1">
          <x14:formula1>
            <xm:f>BD!$A$2:$A$92</xm:f>
          </x14:formula1>
          <xm:sqref>G13</xm:sqref>
        </x14:dataValidation>
        <x14:dataValidation type="list" allowBlank="1" showInputMessage="1" showErrorMessage="1">
          <x14:formula1>
            <xm:f>HV!$A$2:$A$3</xm:f>
          </x14:formula1>
          <xm:sqref>E14:G14</xm:sqref>
        </x14:dataValidation>
        <x14:dataValidation type="list" allowBlank="1" showInputMessage="1" showErrorMessage="1">
          <x14:formula1>
            <xm:f>HV!$E$1:$I$1</xm:f>
          </x14:formula1>
          <xm:sqref>E11:G11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pane ySplit="1" topLeftCell="A53" activePane="bottomLeft" state="frozen"/>
      <selection pane="bottomLeft" activeCell="H89" sqref="H89"/>
    </sheetView>
  </sheetViews>
  <sheetFormatPr defaultColWidth="8.85546875" defaultRowHeight="15" x14ac:dyDescent="0.25"/>
  <cols>
    <col min="1" max="1" width="8.42578125" style="1" customWidth="1"/>
    <col min="2" max="6" width="7.42578125" style="1" customWidth="1"/>
    <col min="7" max="19" width="7.42578125" style="66" customWidth="1"/>
    <col min="20" max="22" width="7.42578125" style="1" customWidth="1"/>
    <col min="23" max="23" width="13.7109375" style="1" customWidth="1"/>
    <col min="24" max="24" width="4.85546875" style="1" customWidth="1"/>
    <col min="25" max="25" width="4.7109375" style="1" customWidth="1"/>
    <col min="26" max="26" width="8.28515625" style="1" customWidth="1"/>
    <col min="27" max="27" width="9.140625" style="1" customWidth="1"/>
  </cols>
  <sheetData>
    <row r="1" spans="1:27" ht="151.5" x14ac:dyDescent="0.25">
      <c r="A1" s="20" t="s">
        <v>22</v>
      </c>
      <c r="B1" s="20" t="s">
        <v>25</v>
      </c>
      <c r="C1" s="20" t="s">
        <v>26</v>
      </c>
      <c r="D1" s="20" t="s">
        <v>27</v>
      </c>
      <c r="E1" s="20" t="s">
        <v>28</v>
      </c>
      <c r="F1" s="20" t="s">
        <v>29</v>
      </c>
      <c r="G1" s="63" t="s">
        <v>261</v>
      </c>
      <c r="H1" s="63" t="s">
        <v>262</v>
      </c>
      <c r="I1" s="63" t="s">
        <v>263</v>
      </c>
      <c r="J1" s="63" t="s">
        <v>264</v>
      </c>
      <c r="K1" s="63" t="s">
        <v>32</v>
      </c>
      <c r="L1" s="63" t="s">
        <v>33</v>
      </c>
      <c r="M1" s="63" t="s">
        <v>34</v>
      </c>
      <c r="N1" s="63" t="s">
        <v>35</v>
      </c>
      <c r="O1" s="63" t="s">
        <v>36</v>
      </c>
      <c r="P1" s="63" t="s">
        <v>37</v>
      </c>
      <c r="Q1" s="63" t="s">
        <v>38</v>
      </c>
      <c r="R1" s="63" t="s">
        <v>39</v>
      </c>
      <c r="S1" s="63" t="s">
        <v>40</v>
      </c>
      <c r="T1" s="20" t="s">
        <v>41</v>
      </c>
      <c r="U1" s="20" t="s">
        <v>42</v>
      </c>
      <c r="V1" s="20" t="s">
        <v>43</v>
      </c>
      <c r="W1" s="20" t="s">
        <v>21</v>
      </c>
      <c r="X1" s="20" t="s">
        <v>23</v>
      </c>
      <c r="Y1" s="20" t="s">
        <v>24</v>
      </c>
      <c r="Z1" s="20" t="s">
        <v>30</v>
      </c>
      <c r="AA1" s="20" t="s">
        <v>31</v>
      </c>
    </row>
    <row r="2" spans="1:27" ht="12" customHeight="1" x14ac:dyDescent="0.25">
      <c r="A2" s="21" t="s">
        <v>45</v>
      </c>
      <c r="B2" s="22">
        <v>0.29681999999999997</v>
      </c>
      <c r="C2" s="22">
        <v>0.2505</v>
      </c>
      <c r="D2" s="22">
        <v>0.95799999999999996</v>
      </c>
      <c r="E2" s="22">
        <v>0.61799999999999999</v>
      </c>
      <c r="F2" s="22">
        <v>0.44800000000000001</v>
      </c>
      <c r="G2" s="64">
        <v>0.9375</v>
      </c>
      <c r="H2" s="64">
        <v>0.74930555555555556</v>
      </c>
      <c r="I2" s="64">
        <v>0.95833333333333337</v>
      </c>
      <c r="J2" s="64">
        <v>0.74930555555555556</v>
      </c>
      <c r="K2" s="69">
        <f>S2</f>
        <v>0.75</v>
      </c>
      <c r="L2" s="69">
        <f>K2</f>
        <v>0.75</v>
      </c>
      <c r="M2" s="68">
        <v>0.875</v>
      </c>
      <c r="N2" s="68">
        <v>0.93680555555555556</v>
      </c>
      <c r="O2" s="69">
        <f>U2</f>
        <v>0.79166666666666663</v>
      </c>
      <c r="P2" s="69">
        <f>O2</f>
        <v>0.79166666666666663</v>
      </c>
      <c r="Q2" s="68">
        <v>0.91666666666666663</v>
      </c>
      <c r="R2" s="68">
        <v>0.95763888888888893</v>
      </c>
      <c r="S2" s="70">
        <v>0.75</v>
      </c>
      <c r="T2" s="23">
        <v>0.87430555555555556</v>
      </c>
      <c r="U2" s="23">
        <v>0.79166666666666663</v>
      </c>
      <c r="V2" s="23">
        <v>0.9159722222222223</v>
      </c>
      <c r="W2" s="21" t="s">
        <v>44</v>
      </c>
      <c r="X2" s="24" t="s">
        <v>46</v>
      </c>
      <c r="Y2" s="24" t="s">
        <v>47</v>
      </c>
      <c r="Z2" s="24" t="s">
        <v>48</v>
      </c>
      <c r="AA2" s="25">
        <v>43209</v>
      </c>
    </row>
    <row r="3" spans="1:27" x14ac:dyDescent="0.25">
      <c r="A3" s="21" t="s">
        <v>49</v>
      </c>
      <c r="B3" s="22">
        <v>0.29133999999999999</v>
      </c>
      <c r="C3" s="22">
        <v>0.41471999999999998</v>
      </c>
      <c r="D3" s="22">
        <v>1.2549999999999999</v>
      </c>
      <c r="E3" s="22">
        <v>0.84699999999999998</v>
      </c>
      <c r="F3" s="22">
        <v>0.61799999999999999</v>
      </c>
      <c r="G3" s="64">
        <v>0</v>
      </c>
      <c r="H3" s="64">
        <v>0.7909722222222223</v>
      </c>
      <c r="I3" s="64">
        <v>0</v>
      </c>
      <c r="J3" s="64">
        <v>0.9375</v>
      </c>
      <c r="K3" s="64">
        <v>0.79166666666666663</v>
      </c>
      <c r="L3" s="64">
        <v>0.83263888888888893</v>
      </c>
      <c r="M3" s="68">
        <v>0.95833333333333337</v>
      </c>
      <c r="N3" s="68">
        <v>0.99930555555555556</v>
      </c>
      <c r="O3" s="64">
        <v>0.79166666666666663</v>
      </c>
      <c r="P3" s="64">
        <v>0.83263888888888893</v>
      </c>
      <c r="Q3" s="68">
        <v>0.95833333333333337</v>
      </c>
      <c r="R3" s="68">
        <v>0.99930555555555556</v>
      </c>
      <c r="S3" s="70">
        <v>0.83333333333333337</v>
      </c>
      <c r="T3" s="23">
        <v>0.95763888888888893</v>
      </c>
      <c r="U3" s="23">
        <v>0.83333333333333337</v>
      </c>
      <c r="V3" s="23">
        <v>0.95763888888888893</v>
      </c>
      <c r="W3" s="21" t="s">
        <v>44</v>
      </c>
      <c r="X3" s="24" t="s">
        <v>50</v>
      </c>
      <c r="Y3" s="24" t="s">
        <v>51</v>
      </c>
      <c r="Z3" s="24" t="s">
        <v>52</v>
      </c>
      <c r="AA3" s="25">
        <v>43405</v>
      </c>
    </row>
    <row r="4" spans="1:27" x14ac:dyDescent="0.25">
      <c r="A4" s="21" t="s">
        <v>53</v>
      </c>
      <c r="B4" s="22">
        <v>0.30652000000000001</v>
      </c>
      <c r="C4" s="22">
        <v>0.3281</v>
      </c>
      <c r="D4" s="22">
        <v>1.2549999999999999</v>
      </c>
      <c r="E4" s="22">
        <v>0.78800000000000003</v>
      </c>
      <c r="F4" s="22">
        <v>0.52700000000000002</v>
      </c>
      <c r="G4" s="64">
        <v>0</v>
      </c>
      <c r="H4" s="64">
        <v>0.7909722222222223</v>
      </c>
      <c r="I4" s="64">
        <v>0</v>
      </c>
      <c r="J4" s="64">
        <v>0.7909722222222223</v>
      </c>
      <c r="K4" s="64">
        <v>0.79166666666666663</v>
      </c>
      <c r="L4" s="64">
        <v>0.83263888888888893</v>
      </c>
      <c r="M4" s="68">
        <v>0.95833333333333337</v>
      </c>
      <c r="N4" s="68">
        <v>0.99930555555555556</v>
      </c>
      <c r="O4" s="64">
        <v>0.79166666666666663</v>
      </c>
      <c r="P4" s="64">
        <v>0.83263888888888893</v>
      </c>
      <c r="Q4" s="68">
        <v>0.95833333333333337</v>
      </c>
      <c r="R4" s="68">
        <v>0.99930555555555556</v>
      </c>
      <c r="S4" s="70">
        <v>0.83333333333333337</v>
      </c>
      <c r="T4" s="23">
        <v>0.95763888888888893</v>
      </c>
      <c r="U4" s="23">
        <v>0.83333333333333337</v>
      </c>
      <c r="V4" s="23">
        <v>0.95763888888888893</v>
      </c>
      <c r="W4" s="21" t="s">
        <v>44</v>
      </c>
      <c r="X4" s="24" t="s">
        <v>54</v>
      </c>
      <c r="Y4" s="24" t="s">
        <v>51</v>
      </c>
      <c r="Z4" s="24" t="s">
        <v>55</v>
      </c>
      <c r="AA4" s="25">
        <v>43405</v>
      </c>
    </row>
    <row r="5" spans="1:27" x14ac:dyDescent="0.25">
      <c r="A5" s="21" t="s">
        <v>56</v>
      </c>
      <c r="B5" s="22">
        <v>0.16300000000000001</v>
      </c>
      <c r="C5" s="22">
        <v>0.40338000000000002</v>
      </c>
      <c r="D5" s="22">
        <v>1.2350000000000001</v>
      </c>
      <c r="E5" s="22">
        <v>0.79400000000000004</v>
      </c>
      <c r="F5" s="22">
        <v>0.46899999999999997</v>
      </c>
      <c r="G5" s="64">
        <v>0.95833333333333337</v>
      </c>
      <c r="H5" s="64">
        <v>0.74930555555555556</v>
      </c>
      <c r="I5" s="64">
        <v>0.95833333333333337</v>
      </c>
      <c r="J5" s="64">
        <v>0.74930555555555556</v>
      </c>
      <c r="K5" s="64">
        <v>0.75</v>
      </c>
      <c r="L5" s="64">
        <v>0.7909722222222223</v>
      </c>
      <c r="M5" s="68">
        <v>0.91666666666666663</v>
      </c>
      <c r="N5" s="68">
        <v>0.95763888888888893</v>
      </c>
      <c r="O5" s="64">
        <v>0.75</v>
      </c>
      <c r="P5" s="64">
        <v>0.7909722222222223</v>
      </c>
      <c r="Q5" s="68">
        <v>0.91666666666666663</v>
      </c>
      <c r="R5" s="68">
        <v>0.95763888888888893</v>
      </c>
      <c r="S5" s="70">
        <v>0.79166666666666663</v>
      </c>
      <c r="T5" s="23">
        <v>0.9159722222222223</v>
      </c>
      <c r="U5" s="23">
        <v>0.79166666666666663</v>
      </c>
      <c r="V5" s="23">
        <v>0.9159722222222223</v>
      </c>
      <c r="W5" s="21" t="s">
        <v>44</v>
      </c>
      <c r="X5" s="24" t="s">
        <v>57</v>
      </c>
      <c r="Y5" s="24" t="s">
        <v>51</v>
      </c>
      <c r="Z5" s="24" t="s">
        <v>58</v>
      </c>
      <c r="AA5" s="25">
        <v>43446</v>
      </c>
    </row>
    <row r="6" spans="1:27" x14ac:dyDescent="0.25">
      <c r="A6" s="21" t="s">
        <v>59</v>
      </c>
      <c r="B6" s="22">
        <v>0.23053999999999999</v>
      </c>
      <c r="C6" s="22">
        <v>0.32035999999999998</v>
      </c>
      <c r="D6" s="22">
        <v>1.151</v>
      </c>
      <c r="E6" s="22">
        <v>0.745</v>
      </c>
      <c r="F6" s="22">
        <v>0.46500000000000002</v>
      </c>
      <c r="G6" s="64">
        <v>0.89583333333333337</v>
      </c>
      <c r="H6" s="64">
        <v>0.68680555555555556</v>
      </c>
      <c r="I6" s="64">
        <v>0.89583333333333337</v>
      </c>
      <c r="J6" s="64">
        <v>0.70763888888888893</v>
      </c>
      <c r="K6" s="64">
        <v>0.6875</v>
      </c>
      <c r="L6" s="64">
        <v>0.7284722222222223</v>
      </c>
      <c r="M6" s="68">
        <v>0.85416666666666663</v>
      </c>
      <c r="N6" s="68">
        <v>0.89513888888888893</v>
      </c>
      <c r="O6" s="64">
        <v>0.6875</v>
      </c>
      <c r="P6" s="64">
        <v>0.7284722222222223</v>
      </c>
      <c r="Q6" s="68">
        <v>0.85416666666666663</v>
      </c>
      <c r="R6" s="68">
        <v>0.89513888888888893</v>
      </c>
      <c r="S6" s="70">
        <v>0.72916666666666663</v>
      </c>
      <c r="T6" s="23">
        <v>0.8534722222222223</v>
      </c>
      <c r="U6" s="23">
        <v>0.72916666666666663</v>
      </c>
      <c r="V6" s="23">
        <v>0.8534722222222223</v>
      </c>
      <c r="W6" s="21" t="s">
        <v>44</v>
      </c>
      <c r="X6" s="24" t="s">
        <v>60</v>
      </c>
      <c r="Y6" s="24" t="s">
        <v>61</v>
      </c>
      <c r="Z6" s="24" t="s">
        <v>62</v>
      </c>
      <c r="AA6" s="25">
        <v>43371</v>
      </c>
    </row>
    <row r="7" spans="1:27" x14ac:dyDescent="0.25">
      <c r="A7" s="21" t="s">
        <v>63</v>
      </c>
      <c r="B7" s="22">
        <v>0.32180999999999998</v>
      </c>
      <c r="C7" s="22">
        <v>0.23541000000000001</v>
      </c>
      <c r="D7" s="22">
        <v>0.96699999999999997</v>
      </c>
      <c r="E7" s="22">
        <v>0.63400000000000001</v>
      </c>
      <c r="F7" s="22">
        <v>0.48599999999999999</v>
      </c>
      <c r="G7" s="64">
        <v>0.91666666666666663</v>
      </c>
      <c r="H7" s="64">
        <v>0.70763888888888893</v>
      </c>
      <c r="I7" s="64">
        <v>0.95833333333333337</v>
      </c>
      <c r="J7" s="64">
        <v>0.74930555555555556</v>
      </c>
      <c r="K7" s="64">
        <v>0.70833333333333337</v>
      </c>
      <c r="L7" s="64">
        <v>0.74930555555555556</v>
      </c>
      <c r="M7" s="68">
        <v>0.875</v>
      </c>
      <c r="N7" s="68">
        <v>0.9159722222222223</v>
      </c>
      <c r="O7" s="68">
        <v>0.75</v>
      </c>
      <c r="P7" s="68">
        <v>0.7909722222222223</v>
      </c>
      <c r="Q7" s="68">
        <v>0.91666666666666663</v>
      </c>
      <c r="R7" s="68">
        <v>0.95763888888888893</v>
      </c>
      <c r="S7" s="70">
        <v>0.75</v>
      </c>
      <c r="T7" s="23">
        <v>0.87430555555555556</v>
      </c>
      <c r="U7" s="23">
        <v>0.79166666666666663</v>
      </c>
      <c r="V7" s="23">
        <v>0.9159722222222223</v>
      </c>
      <c r="W7" s="21" t="s">
        <v>44</v>
      </c>
      <c r="X7" s="24" t="s">
        <v>64</v>
      </c>
      <c r="Y7" s="24" t="s">
        <v>65</v>
      </c>
      <c r="Z7" s="24" t="s">
        <v>66</v>
      </c>
      <c r="AA7" s="25">
        <v>43395</v>
      </c>
    </row>
    <row r="8" spans="1:27" x14ac:dyDescent="0.25">
      <c r="A8" s="21" t="s">
        <v>68</v>
      </c>
      <c r="B8" s="22">
        <v>0.17848</v>
      </c>
      <c r="C8" s="22">
        <v>0.35066999999999998</v>
      </c>
      <c r="D8" s="22">
        <v>1.018</v>
      </c>
      <c r="E8" s="22">
        <v>0.70699999999999996</v>
      </c>
      <c r="F8" s="22">
        <v>0.39700000000000002</v>
      </c>
      <c r="G8" s="64">
        <v>0.89583333333333337</v>
      </c>
      <c r="H8" s="64">
        <v>0.68680555555555556</v>
      </c>
      <c r="I8" s="64">
        <v>0.9375</v>
      </c>
      <c r="J8" s="64">
        <v>0.9375</v>
      </c>
      <c r="K8" s="64">
        <v>0.6875</v>
      </c>
      <c r="L8" s="64">
        <v>0.7284722222222223</v>
      </c>
      <c r="M8" s="68">
        <v>0.85416666666666663</v>
      </c>
      <c r="N8" s="68">
        <v>0.89513888888888893</v>
      </c>
      <c r="O8" s="68">
        <v>0.72916666666666663</v>
      </c>
      <c r="P8" s="68">
        <v>0.77013888888888893</v>
      </c>
      <c r="Q8" s="68">
        <v>0.89583333333333337</v>
      </c>
      <c r="R8" s="68">
        <v>0.93680555555555556</v>
      </c>
      <c r="S8" s="70">
        <v>0.72916666666666663</v>
      </c>
      <c r="T8" s="23">
        <v>0.8534722222222223</v>
      </c>
      <c r="U8" s="23">
        <v>0.77083333333333337</v>
      </c>
      <c r="V8" s="23">
        <v>0.89513888888888893</v>
      </c>
      <c r="W8" s="21" t="s">
        <v>67</v>
      </c>
      <c r="X8" s="24" t="s">
        <v>69</v>
      </c>
      <c r="Y8" s="24" t="s">
        <v>70</v>
      </c>
      <c r="Z8" s="24" t="s">
        <v>71</v>
      </c>
      <c r="AA8" s="25">
        <v>43343</v>
      </c>
    </row>
    <row r="9" spans="1:27" x14ac:dyDescent="0.25">
      <c r="A9" s="21" t="s">
        <v>72</v>
      </c>
      <c r="B9" s="22">
        <v>0.19095000000000001</v>
      </c>
      <c r="C9" s="22">
        <v>0.59345000000000003</v>
      </c>
      <c r="D9" s="22">
        <v>1.7689999999999999</v>
      </c>
      <c r="E9" s="22">
        <v>1.173</v>
      </c>
      <c r="F9" s="22">
        <v>0.57699999999999996</v>
      </c>
      <c r="G9" s="64">
        <v>0.89583333333333337</v>
      </c>
      <c r="H9" s="64">
        <v>0.68680555555555556</v>
      </c>
      <c r="I9" s="64">
        <v>0.9375</v>
      </c>
      <c r="J9" s="64">
        <v>0.7284722222222223</v>
      </c>
      <c r="K9" s="64">
        <v>0.6875</v>
      </c>
      <c r="L9" s="64">
        <v>0.7284722222222223</v>
      </c>
      <c r="M9" s="68">
        <v>0.85416666666666663</v>
      </c>
      <c r="N9" s="68">
        <v>0.89513888888888893</v>
      </c>
      <c r="O9" s="68">
        <v>0.72916666666666663</v>
      </c>
      <c r="P9" s="68">
        <v>0.77013888888888893</v>
      </c>
      <c r="Q9" s="68">
        <v>0.89583333333333337</v>
      </c>
      <c r="R9" s="68">
        <v>0.9784722222222223</v>
      </c>
      <c r="S9" s="70">
        <v>0.72916666666666663</v>
      </c>
      <c r="T9" s="23">
        <v>0.8534722222222223</v>
      </c>
      <c r="U9" s="23">
        <v>0.77083333333333337</v>
      </c>
      <c r="V9" s="23">
        <v>0.89513888888888893</v>
      </c>
      <c r="W9" s="21" t="s">
        <v>67</v>
      </c>
      <c r="X9" s="24" t="s">
        <v>69</v>
      </c>
      <c r="Y9" s="24" t="s">
        <v>70</v>
      </c>
      <c r="Z9" s="24" t="s">
        <v>73</v>
      </c>
      <c r="AA9" s="25">
        <v>43373</v>
      </c>
    </row>
    <row r="10" spans="1:27" x14ac:dyDescent="0.25">
      <c r="A10" s="21" t="s">
        <v>74</v>
      </c>
      <c r="B10" s="22">
        <v>0.31653999999999999</v>
      </c>
      <c r="C10" s="22">
        <v>0.23105999999999999</v>
      </c>
      <c r="D10" s="22">
        <v>0.98699999999999999</v>
      </c>
      <c r="E10" s="22">
        <v>0.64200000000000002</v>
      </c>
      <c r="F10" s="22">
        <v>0.47499999999999998</v>
      </c>
      <c r="G10" s="64">
        <v>0.91666666666666663</v>
      </c>
      <c r="H10" s="64">
        <v>0.70763888888888893</v>
      </c>
      <c r="I10" s="64">
        <v>0.95833333333333337</v>
      </c>
      <c r="J10" s="64">
        <v>0.74930555555555556</v>
      </c>
      <c r="K10" s="64">
        <v>0.70833333333333337</v>
      </c>
      <c r="L10" s="64">
        <v>0.74930555555555556</v>
      </c>
      <c r="M10" s="68">
        <v>0.875</v>
      </c>
      <c r="N10" s="68">
        <v>0.9159722222222223</v>
      </c>
      <c r="O10" s="68">
        <v>0.75</v>
      </c>
      <c r="P10" s="68">
        <v>0.7909722222222223</v>
      </c>
      <c r="Q10" s="68">
        <v>0.91666666666666663</v>
      </c>
      <c r="R10" s="68">
        <v>0.95763888888888893</v>
      </c>
      <c r="S10" s="70">
        <v>0.75</v>
      </c>
      <c r="T10" s="23">
        <v>0.87430555555555556</v>
      </c>
      <c r="U10" s="23">
        <v>0.79166666666666663</v>
      </c>
      <c r="V10" s="23">
        <v>0.9159722222222223</v>
      </c>
      <c r="W10" s="21" t="s">
        <v>44</v>
      </c>
      <c r="X10" s="24" t="s">
        <v>46</v>
      </c>
      <c r="Y10" s="24" t="s">
        <v>47</v>
      </c>
      <c r="Z10" s="24" t="s">
        <v>75</v>
      </c>
      <c r="AA10" s="25">
        <v>43426</v>
      </c>
    </row>
    <row r="11" spans="1:27" x14ac:dyDescent="0.25">
      <c r="A11" s="21" t="s">
        <v>76</v>
      </c>
      <c r="B11" s="22">
        <v>0.19475999999999999</v>
      </c>
      <c r="C11" s="22">
        <v>0.36864999999999998</v>
      </c>
      <c r="D11" s="22">
        <v>1.07</v>
      </c>
      <c r="E11" s="22">
        <v>0.748</v>
      </c>
      <c r="F11" s="22">
        <v>0.42699999999999999</v>
      </c>
      <c r="G11" s="64">
        <v>0.9375</v>
      </c>
      <c r="H11" s="64">
        <v>0.7284722222222223</v>
      </c>
      <c r="I11" s="64">
        <v>0.97916666666666663</v>
      </c>
      <c r="J11" s="64">
        <v>0.77013888888888893</v>
      </c>
      <c r="K11" s="64">
        <v>0.72916666666666663</v>
      </c>
      <c r="L11" s="64">
        <v>0.77013888888888893</v>
      </c>
      <c r="M11" s="68">
        <v>0.89583333333333337</v>
      </c>
      <c r="N11" s="68">
        <v>0.93680555555555556</v>
      </c>
      <c r="O11" s="68">
        <v>0.77083333333333337</v>
      </c>
      <c r="P11" s="68">
        <v>0.81180555555555556</v>
      </c>
      <c r="Q11" s="68">
        <v>0.9375</v>
      </c>
      <c r="R11" s="68">
        <v>0.9784722222222223</v>
      </c>
      <c r="S11" s="70">
        <v>0.77083333333333337</v>
      </c>
      <c r="T11" s="23">
        <v>0.89513888888888893</v>
      </c>
      <c r="U11" s="23">
        <v>0.8125</v>
      </c>
      <c r="V11" s="23">
        <v>0.93680555555555556</v>
      </c>
      <c r="W11" s="21" t="s">
        <v>67</v>
      </c>
      <c r="X11" s="24" t="s">
        <v>77</v>
      </c>
      <c r="Y11" s="24" t="s">
        <v>47</v>
      </c>
      <c r="Z11" s="24" t="s">
        <v>78</v>
      </c>
      <c r="AA11" s="25">
        <v>43373</v>
      </c>
    </row>
    <row r="12" spans="1:27" x14ac:dyDescent="0.25">
      <c r="A12" s="21" t="s">
        <v>79</v>
      </c>
      <c r="B12" s="22">
        <v>0.31176999999999999</v>
      </c>
      <c r="C12" s="22">
        <v>0.20871999999999999</v>
      </c>
      <c r="D12" s="22">
        <v>0.88300000000000001</v>
      </c>
      <c r="E12" s="22">
        <v>0.57999999999999996</v>
      </c>
      <c r="F12" s="22">
        <v>0.45100000000000001</v>
      </c>
      <c r="G12" s="64">
        <v>0.9375</v>
      </c>
      <c r="H12" s="64">
        <v>0.7284722222222223</v>
      </c>
      <c r="I12" s="64">
        <v>0.97916666666666663</v>
      </c>
      <c r="J12" s="64">
        <v>0.77013888888888893</v>
      </c>
      <c r="K12" s="64">
        <v>0.72916666666666663</v>
      </c>
      <c r="L12" s="64">
        <v>0.77013888888888893</v>
      </c>
      <c r="M12" s="68">
        <v>0.89583333333333337</v>
      </c>
      <c r="N12" s="68">
        <v>0.93680555555555556</v>
      </c>
      <c r="O12" s="68">
        <v>0.77083333333333337</v>
      </c>
      <c r="P12" s="68">
        <v>0.81180555555555556</v>
      </c>
      <c r="Q12" s="68">
        <v>0.9375</v>
      </c>
      <c r="R12" s="68">
        <v>0.9784722222222223</v>
      </c>
      <c r="S12" s="70">
        <v>0.77083333333333337</v>
      </c>
      <c r="T12" s="23">
        <v>0.89513888888888893</v>
      </c>
      <c r="U12" s="23">
        <v>0.8125</v>
      </c>
      <c r="V12" s="23">
        <v>0.93680555555555556</v>
      </c>
      <c r="W12" s="21" t="s">
        <v>44</v>
      </c>
      <c r="X12" s="24" t="s">
        <v>77</v>
      </c>
      <c r="Y12" s="24" t="s">
        <v>47</v>
      </c>
      <c r="Z12" s="24" t="s">
        <v>80</v>
      </c>
      <c r="AA12" s="25">
        <v>43334</v>
      </c>
    </row>
    <row r="13" spans="1:27" x14ac:dyDescent="0.25">
      <c r="A13" s="21" t="s">
        <v>81</v>
      </c>
      <c r="B13" s="22">
        <v>0.29477999999999999</v>
      </c>
      <c r="C13" s="22">
        <v>0.26696999999999999</v>
      </c>
      <c r="D13" s="22">
        <v>0.99099999999999999</v>
      </c>
      <c r="E13" s="22">
        <v>0.64800000000000002</v>
      </c>
      <c r="F13" s="22">
        <v>0.47299999999999998</v>
      </c>
      <c r="G13" s="64">
        <v>0.91666666666666663</v>
      </c>
      <c r="H13" s="64">
        <v>0.70763888888888893</v>
      </c>
      <c r="I13" s="64">
        <v>0.95833333333333337</v>
      </c>
      <c r="J13" s="64">
        <v>0.74930555555555556</v>
      </c>
      <c r="K13" s="64">
        <v>0.70833333333333337</v>
      </c>
      <c r="L13" s="64">
        <v>0.74930555555555556</v>
      </c>
      <c r="M13" s="68">
        <v>0.875</v>
      </c>
      <c r="N13" s="68">
        <v>0.9159722222222223</v>
      </c>
      <c r="O13" s="68">
        <v>0.75</v>
      </c>
      <c r="P13" s="68">
        <v>0.7909722222222223</v>
      </c>
      <c r="Q13" s="68">
        <v>0.91666666666666663</v>
      </c>
      <c r="R13" s="68">
        <v>0.95763888888888893</v>
      </c>
      <c r="S13" s="70">
        <v>0.75</v>
      </c>
      <c r="T13" s="23">
        <v>0.87430555555555556</v>
      </c>
      <c r="U13" s="23">
        <v>0.79166666666666663</v>
      </c>
      <c r="V13" s="23">
        <v>0.9159722222222223</v>
      </c>
      <c r="W13" s="21" t="s">
        <v>44</v>
      </c>
      <c r="X13" s="24" t="s">
        <v>82</v>
      </c>
      <c r="Y13" s="24" t="s">
        <v>65</v>
      </c>
      <c r="Z13" s="24" t="s">
        <v>83</v>
      </c>
      <c r="AA13" s="25">
        <v>43395</v>
      </c>
    </row>
    <row r="14" spans="1:27" x14ac:dyDescent="0.25">
      <c r="A14" s="21" t="s">
        <v>84</v>
      </c>
      <c r="B14" s="22">
        <v>0.27718999999999999</v>
      </c>
      <c r="C14" s="22">
        <v>0.39378999999999997</v>
      </c>
      <c r="D14" s="22">
        <v>1.361</v>
      </c>
      <c r="E14" s="22">
        <v>0.877</v>
      </c>
      <c r="F14" s="22">
        <v>0.55400000000000005</v>
      </c>
      <c r="G14" s="64">
        <v>0.9375</v>
      </c>
      <c r="H14" s="64">
        <v>0.7284722222222223</v>
      </c>
      <c r="I14" s="64">
        <v>0.9375</v>
      </c>
      <c r="J14" s="64">
        <v>0.7284722222222223</v>
      </c>
      <c r="K14" s="64">
        <v>0.72916666666666663</v>
      </c>
      <c r="L14" s="64">
        <v>0.77013888888888893</v>
      </c>
      <c r="M14" s="68">
        <v>0.89583333333333337</v>
      </c>
      <c r="N14" s="68">
        <v>0.93680555555555556</v>
      </c>
      <c r="O14" s="64">
        <v>0.72916666666666663</v>
      </c>
      <c r="P14" s="64">
        <v>0.77013888888888893</v>
      </c>
      <c r="Q14" s="68">
        <v>0.89583333333333337</v>
      </c>
      <c r="R14" s="68">
        <v>0.93680555555555556</v>
      </c>
      <c r="S14" s="70">
        <v>0.77083333333333337</v>
      </c>
      <c r="T14" s="23">
        <v>0.89513888888888893</v>
      </c>
      <c r="U14" s="23">
        <v>0.77083333333333337</v>
      </c>
      <c r="V14" s="23">
        <v>0.89513888888888893</v>
      </c>
      <c r="W14" s="21" t="s">
        <v>44</v>
      </c>
      <c r="X14" s="24" t="s">
        <v>85</v>
      </c>
      <c r="Y14" s="24" t="s">
        <v>51</v>
      </c>
      <c r="Z14" s="24" t="s">
        <v>86</v>
      </c>
      <c r="AA14" s="25">
        <v>43319</v>
      </c>
    </row>
    <row r="15" spans="1:27" x14ac:dyDescent="0.25">
      <c r="A15" s="21" t="s">
        <v>87</v>
      </c>
      <c r="B15" s="22">
        <v>0.24623999999999999</v>
      </c>
      <c r="C15" s="22">
        <v>0.27532000000000001</v>
      </c>
      <c r="D15" s="22">
        <v>1.0980000000000001</v>
      </c>
      <c r="E15" s="22">
        <v>0.69499999999999995</v>
      </c>
      <c r="F15" s="22">
        <v>0.441</v>
      </c>
      <c r="G15" s="64">
        <v>0.89583333333333337</v>
      </c>
      <c r="H15" s="64">
        <v>0.68680555555555556</v>
      </c>
      <c r="I15" s="64">
        <v>0.89583333333333337</v>
      </c>
      <c r="J15" s="64">
        <v>0.68680555555555556</v>
      </c>
      <c r="K15" s="64">
        <v>0.6875</v>
      </c>
      <c r="L15" s="64">
        <v>0.7284722222222223</v>
      </c>
      <c r="M15" s="68">
        <v>0.85416666666666663</v>
      </c>
      <c r="N15" s="68">
        <v>0.89513888888888893</v>
      </c>
      <c r="O15" s="64">
        <v>0.6875</v>
      </c>
      <c r="P15" s="64">
        <v>0.7284722222222223</v>
      </c>
      <c r="Q15" s="68">
        <v>0.85416666666666663</v>
      </c>
      <c r="R15" s="68">
        <v>0.89513888888888893</v>
      </c>
      <c r="S15" s="70">
        <v>0.72916666666666663</v>
      </c>
      <c r="T15" s="23">
        <v>0.8534722222222223</v>
      </c>
      <c r="U15" s="23">
        <v>0.72916666666666663</v>
      </c>
      <c r="V15" s="23">
        <v>0.8534722222222223</v>
      </c>
      <c r="W15" s="21" t="s">
        <v>44</v>
      </c>
      <c r="X15" s="24" t="s">
        <v>88</v>
      </c>
      <c r="Y15" s="24" t="s">
        <v>61</v>
      </c>
      <c r="Z15" s="24" t="s">
        <v>89</v>
      </c>
      <c r="AA15" s="25">
        <v>43219</v>
      </c>
    </row>
    <row r="16" spans="1:27" x14ac:dyDescent="0.25">
      <c r="A16" s="21" t="s">
        <v>90</v>
      </c>
      <c r="B16" s="22">
        <v>0.28081</v>
      </c>
      <c r="C16" s="22">
        <v>0.37520999999999999</v>
      </c>
      <c r="D16" s="22">
        <v>1.403</v>
      </c>
      <c r="E16" s="22">
        <v>0.88400000000000001</v>
      </c>
      <c r="F16" s="22">
        <v>0.52900000000000003</v>
      </c>
      <c r="G16" s="64">
        <v>0.91666666666666663</v>
      </c>
      <c r="H16" s="64">
        <v>0.70763888888888893</v>
      </c>
      <c r="I16" s="64">
        <v>0.91666666666666663</v>
      </c>
      <c r="J16" s="64">
        <v>0.70763888888888893</v>
      </c>
      <c r="K16" s="64">
        <v>0.70833333333333337</v>
      </c>
      <c r="L16" s="64">
        <v>0.74930555555555556</v>
      </c>
      <c r="M16" s="68">
        <v>0.875</v>
      </c>
      <c r="N16" s="68">
        <v>0.9159722222222223</v>
      </c>
      <c r="O16" s="64">
        <v>0.70833333333333337</v>
      </c>
      <c r="P16" s="64">
        <v>0.74930555555555556</v>
      </c>
      <c r="Q16" s="68">
        <v>0.875</v>
      </c>
      <c r="R16" s="68">
        <v>0.9159722222222223</v>
      </c>
      <c r="S16" s="70">
        <v>0.75</v>
      </c>
      <c r="T16" s="23">
        <v>0.87430555555555556</v>
      </c>
      <c r="U16" s="23">
        <v>0.75</v>
      </c>
      <c r="V16" s="23">
        <v>0.87430555555555556</v>
      </c>
      <c r="W16" s="21" t="s">
        <v>44</v>
      </c>
      <c r="X16" s="24" t="s">
        <v>91</v>
      </c>
      <c r="Y16" s="24" t="s">
        <v>61</v>
      </c>
      <c r="Z16" s="24" t="s">
        <v>92</v>
      </c>
      <c r="AA16" s="25">
        <v>43340</v>
      </c>
    </row>
    <row r="17" spans="1:27" x14ac:dyDescent="0.25">
      <c r="A17" s="21" t="s">
        <v>93</v>
      </c>
      <c r="B17" s="22">
        <v>0.26801000000000003</v>
      </c>
      <c r="C17" s="22">
        <v>0.31883</v>
      </c>
      <c r="D17" s="22">
        <v>1.1359999999999999</v>
      </c>
      <c r="E17" s="22">
        <v>0.73</v>
      </c>
      <c r="F17" s="22">
        <v>0.47899999999999998</v>
      </c>
      <c r="G17" s="64">
        <v>0.875</v>
      </c>
      <c r="H17" s="64">
        <v>0.66597222222222219</v>
      </c>
      <c r="I17" s="64">
        <v>0.91666666666666663</v>
      </c>
      <c r="J17" s="64">
        <v>0.74930555555555556</v>
      </c>
      <c r="K17" s="64">
        <v>0.66666666666666663</v>
      </c>
      <c r="L17" s="64">
        <v>0.70763888888888893</v>
      </c>
      <c r="M17" s="68">
        <v>0.83333333333333337</v>
      </c>
      <c r="N17" s="68">
        <v>0.87430555555555556</v>
      </c>
      <c r="O17" s="68">
        <v>0.70833333333333337</v>
      </c>
      <c r="P17" s="68">
        <v>0.74930555555555556</v>
      </c>
      <c r="Q17" s="68">
        <v>0.875</v>
      </c>
      <c r="R17" s="68">
        <v>0.9159722222222223</v>
      </c>
      <c r="S17" s="70">
        <v>0.70833333333333337</v>
      </c>
      <c r="T17" s="23">
        <v>0.83263888888888893</v>
      </c>
      <c r="U17" s="23">
        <v>0.75</v>
      </c>
      <c r="V17" s="23">
        <v>0.87430555555555556</v>
      </c>
      <c r="W17" s="21" t="s">
        <v>44</v>
      </c>
      <c r="X17" s="24" t="s">
        <v>94</v>
      </c>
      <c r="Y17" s="24" t="s">
        <v>70</v>
      </c>
      <c r="Z17" s="24" t="s">
        <v>95</v>
      </c>
      <c r="AA17" s="25">
        <v>43248</v>
      </c>
    </row>
    <row r="18" spans="1:27" x14ac:dyDescent="0.25">
      <c r="A18" s="21" t="s">
        <v>96</v>
      </c>
      <c r="B18" s="22">
        <v>0.27478999999999998</v>
      </c>
      <c r="C18" s="22">
        <v>0.34887000000000001</v>
      </c>
      <c r="D18" s="22">
        <v>1.3220000000000001</v>
      </c>
      <c r="E18" s="22">
        <v>0.83699999999999997</v>
      </c>
      <c r="F18" s="22">
        <v>0.52500000000000002</v>
      </c>
      <c r="G18" s="64">
        <v>0.89583333333333337</v>
      </c>
      <c r="H18" s="64">
        <v>0.68680555555555556</v>
      </c>
      <c r="I18" s="64">
        <v>0.89583333333333337</v>
      </c>
      <c r="J18" s="64">
        <v>0.68680555555555556</v>
      </c>
      <c r="K18" s="64">
        <v>0.6875</v>
      </c>
      <c r="L18" s="64">
        <v>0.7284722222222223</v>
      </c>
      <c r="M18" s="68">
        <v>0.85416666666666663</v>
      </c>
      <c r="N18" s="68">
        <v>0.89513888888888893</v>
      </c>
      <c r="O18" s="64">
        <v>0.6875</v>
      </c>
      <c r="P18" s="64">
        <v>0.7284722222222223</v>
      </c>
      <c r="Q18" s="68">
        <v>0.85416666666666663</v>
      </c>
      <c r="R18" s="68">
        <v>0.89513888888888893</v>
      </c>
      <c r="S18" s="70">
        <v>0.72916666666666663</v>
      </c>
      <c r="T18" s="23">
        <v>0.8534722222222223</v>
      </c>
      <c r="U18" s="23">
        <v>0.72916666666666663</v>
      </c>
      <c r="V18" s="23">
        <v>0.8534722222222223</v>
      </c>
      <c r="W18" s="21" t="s">
        <v>44</v>
      </c>
      <c r="X18" s="24" t="s">
        <v>97</v>
      </c>
      <c r="Y18" s="24" t="s">
        <v>61</v>
      </c>
      <c r="Z18" s="24" t="s">
        <v>98</v>
      </c>
      <c r="AA18" s="25">
        <v>43436</v>
      </c>
    </row>
    <row r="19" spans="1:27" x14ac:dyDescent="0.25">
      <c r="A19" s="21" t="s">
        <v>99</v>
      </c>
      <c r="B19" s="22">
        <v>0.14165</v>
      </c>
      <c r="C19" s="22">
        <v>0.48504999999999998</v>
      </c>
      <c r="D19" s="22">
        <v>1.349</v>
      </c>
      <c r="E19" s="22">
        <v>0.89</v>
      </c>
      <c r="F19" s="22">
        <v>0.43099999999999999</v>
      </c>
      <c r="G19" s="64">
        <v>0.9375</v>
      </c>
      <c r="H19" s="64">
        <v>0.7284722222222223</v>
      </c>
      <c r="I19" s="64">
        <v>0.97916666666666663</v>
      </c>
      <c r="J19" s="64">
        <v>0.77013888888888893</v>
      </c>
      <c r="K19" s="64">
        <v>0.72916666666666663</v>
      </c>
      <c r="L19" s="64">
        <v>0.77013888888888893</v>
      </c>
      <c r="M19" s="68">
        <v>0.89583333333333337</v>
      </c>
      <c r="N19" s="68">
        <v>0.93680555555555556</v>
      </c>
      <c r="O19" s="68">
        <v>0.77083333333333337</v>
      </c>
      <c r="P19" s="68">
        <v>0.81180555555555556</v>
      </c>
      <c r="Q19" s="68">
        <v>0.9375</v>
      </c>
      <c r="R19" s="68">
        <v>0.9784722222222223</v>
      </c>
      <c r="S19" s="70">
        <v>0.77083333333333337</v>
      </c>
      <c r="T19" s="23">
        <v>0.89513888888888893</v>
      </c>
      <c r="U19" s="23">
        <v>0.8125</v>
      </c>
      <c r="V19" s="23">
        <v>0.93680555555555556</v>
      </c>
      <c r="W19" s="21" t="s">
        <v>67</v>
      </c>
      <c r="X19" s="24" t="s">
        <v>77</v>
      </c>
      <c r="Y19" s="24" t="s">
        <v>47</v>
      </c>
      <c r="Z19" s="24" t="s">
        <v>100</v>
      </c>
      <c r="AA19" s="25">
        <v>43456</v>
      </c>
    </row>
    <row r="20" spans="1:27" x14ac:dyDescent="0.25">
      <c r="A20" s="21" t="s">
        <v>101</v>
      </c>
      <c r="B20" s="22">
        <v>0.11268</v>
      </c>
      <c r="C20" s="22">
        <v>0.35769000000000001</v>
      </c>
      <c r="D20" s="22">
        <v>0.98</v>
      </c>
      <c r="E20" s="22">
        <v>0.65600000000000003</v>
      </c>
      <c r="F20" s="22">
        <v>0.33300000000000002</v>
      </c>
      <c r="G20" s="64">
        <v>0.9375</v>
      </c>
      <c r="H20" s="64">
        <v>0.7284722222222223</v>
      </c>
      <c r="I20" s="64">
        <v>0.9375</v>
      </c>
      <c r="J20" s="64">
        <v>0.77013888888888893</v>
      </c>
      <c r="K20" s="64">
        <v>0.72916666666666663</v>
      </c>
      <c r="L20" s="64">
        <v>0.77013888888888893</v>
      </c>
      <c r="M20" s="68">
        <v>0.89583333333333337</v>
      </c>
      <c r="N20" s="68">
        <v>0.93680555555555556</v>
      </c>
      <c r="O20" s="68">
        <v>0.77083333333333337</v>
      </c>
      <c r="P20" s="68">
        <v>0.81180555555555556</v>
      </c>
      <c r="Q20" s="68">
        <v>0.9375</v>
      </c>
      <c r="R20" s="68">
        <v>0.9784722222222223</v>
      </c>
      <c r="S20" s="70">
        <v>0.77083333333333337</v>
      </c>
      <c r="T20" s="23">
        <v>0.89513888888888893</v>
      </c>
      <c r="U20" s="23">
        <v>0.8125</v>
      </c>
      <c r="V20" s="23">
        <v>0.93680555555555556</v>
      </c>
      <c r="W20" s="21" t="s">
        <v>67</v>
      </c>
      <c r="X20" s="24" t="s">
        <v>77</v>
      </c>
      <c r="Y20" s="24" t="s">
        <v>47</v>
      </c>
      <c r="Z20" s="24" t="s">
        <v>102</v>
      </c>
      <c r="AA20" s="25">
        <v>43373</v>
      </c>
    </row>
    <row r="21" spans="1:27" x14ac:dyDescent="0.25">
      <c r="A21" s="21" t="s">
        <v>103</v>
      </c>
      <c r="B21" s="22">
        <v>0.17133000000000001</v>
      </c>
      <c r="C21" s="22">
        <v>0.43769000000000002</v>
      </c>
      <c r="D21" s="22">
        <v>1.224</v>
      </c>
      <c r="E21" s="22">
        <v>0.83299999999999996</v>
      </c>
      <c r="F21" s="22">
        <v>0.443</v>
      </c>
      <c r="G21" s="64">
        <v>0.9375</v>
      </c>
      <c r="H21" s="64">
        <v>0.7284722222222223</v>
      </c>
      <c r="I21" s="64">
        <v>0.97916666666666663</v>
      </c>
      <c r="J21" s="64">
        <v>0.77013888888888893</v>
      </c>
      <c r="K21" s="64">
        <v>0.72916666666666663</v>
      </c>
      <c r="L21" s="64">
        <v>0.77013888888888893</v>
      </c>
      <c r="M21" s="68">
        <v>0.89583333333333337</v>
      </c>
      <c r="N21" s="68">
        <v>0.93680555555555556</v>
      </c>
      <c r="O21" s="68">
        <v>0.77083333333333337</v>
      </c>
      <c r="P21" s="68">
        <v>0.81180555555555556</v>
      </c>
      <c r="Q21" s="68">
        <v>0.9375</v>
      </c>
      <c r="R21" s="68">
        <v>0.9784722222222223</v>
      </c>
      <c r="S21" s="70">
        <v>0.77083333333333337</v>
      </c>
      <c r="T21" s="23">
        <v>0.89513888888888893</v>
      </c>
      <c r="U21" s="23">
        <v>0.8125</v>
      </c>
      <c r="V21" s="23">
        <v>0.93680555555555556</v>
      </c>
      <c r="W21" s="21" t="s">
        <v>67</v>
      </c>
      <c r="X21" s="24" t="s">
        <v>77</v>
      </c>
      <c r="Y21" s="24" t="s">
        <v>47</v>
      </c>
      <c r="Z21" s="24" t="s">
        <v>104</v>
      </c>
      <c r="AA21" s="25">
        <v>43403</v>
      </c>
    </row>
    <row r="22" spans="1:27" x14ac:dyDescent="0.25">
      <c r="A22" s="21" t="s">
        <v>105</v>
      </c>
      <c r="B22" s="22">
        <v>0.17594000000000001</v>
      </c>
      <c r="C22" s="22">
        <v>0.26845999999999998</v>
      </c>
      <c r="D22" s="22">
        <v>0.83</v>
      </c>
      <c r="E22" s="22">
        <v>0.59499999999999997</v>
      </c>
      <c r="F22" s="22">
        <v>0.35899999999999999</v>
      </c>
      <c r="G22" s="64">
        <v>0.91666666666666663</v>
      </c>
      <c r="H22" s="64">
        <v>0.70763888888888893</v>
      </c>
      <c r="I22" s="64">
        <v>0.95833333333333337</v>
      </c>
      <c r="J22" s="64">
        <v>0.74930555555555556</v>
      </c>
      <c r="K22" s="64">
        <v>0.70833333333333337</v>
      </c>
      <c r="L22" s="64">
        <v>0.74930555555555556</v>
      </c>
      <c r="M22" s="68">
        <v>0.875</v>
      </c>
      <c r="N22" s="68">
        <v>0.9159722222222223</v>
      </c>
      <c r="O22" s="68">
        <v>0.75</v>
      </c>
      <c r="P22" s="68">
        <v>0.7909722222222223</v>
      </c>
      <c r="Q22" s="68">
        <v>0.91666666666666663</v>
      </c>
      <c r="R22" s="68">
        <v>0.95763888888888893</v>
      </c>
      <c r="S22" s="70">
        <v>0.75</v>
      </c>
      <c r="T22" s="23">
        <v>0.87430555555555556</v>
      </c>
      <c r="U22" s="23">
        <v>0.79166666666666663</v>
      </c>
      <c r="V22" s="23">
        <v>0.9159722222222223</v>
      </c>
      <c r="W22" s="21" t="s">
        <v>67</v>
      </c>
      <c r="X22" s="24" t="s">
        <v>106</v>
      </c>
      <c r="Y22" s="24" t="s">
        <v>47</v>
      </c>
      <c r="Z22" s="24" t="s">
        <v>107</v>
      </c>
      <c r="AA22" s="25">
        <v>43311</v>
      </c>
    </row>
    <row r="23" spans="1:27" x14ac:dyDescent="0.25">
      <c r="A23" s="21" t="s">
        <v>108</v>
      </c>
      <c r="B23" s="22">
        <v>0.21343000000000001</v>
      </c>
      <c r="C23" s="22">
        <v>0.28788000000000002</v>
      </c>
      <c r="D23" s="22">
        <v>0.86699999999999999</v>
      </c>
      <c r="E23" s="22">
        <v>0.63500000000000001</v>
      </c>
      <c r="F23" s="22">
        <v>0.40200000000000002</v>
      </c>
      <c r="G23" s="64">
        <v>0.9375</v>
      </c>
      <c r="H23" s="64">
        <v>0.7284722222222223</v>
      </c>
      <c r="I23" s="64">
        <v>0.97916666666666663</v>
      </c>
      <c r="J23" s="64">
        <v>0.77013888888888893</v>
      </c>
      <c r="K23" s="64">
        <v>0.72916666666666663</v>
      </c>
      <c r="L23" s="64">
        <v>0.77013888888888893</v>
      </c>
      <c r="M23" s="68">
        <v>0.89583333333333337</v>
      </c>
      <c r="N23" s="68">
        <v>0.93680555555555556</v>
      </c>
      <c r="O23" s="68">
        <v>0.77083333333333337</v>
      </c>
      <c r="P23" s="68">
        <v>0.81180555555555556</v>
      </c>
      <c r="Q23" s="68">
        <v>0.9375</v>
      </c>
      <c r="R23" s="68">
        <v>0.9784722222222223</v>
      </c>
      <c r="S23" s="70">
        <v>0.77083333333333337</v>
      </c>
      <c r="T23" s="23">
        <v>0.89513888888888893</v>
      </c>
      <c r="U23" s="23">
        <v>0.8125</v>
      </c>
      <c r="V23" s="23">
        <v>0.93680555555555556</v>
      </c>
      <c r="W23" s="21" t="s">
        <v>67</v>
      </c>
      <c r="X23" s="24" t="s">
        <v>77</v>
      </c>
      <c r="Y23" s="24" t="s">
        <v>47</v>
      </c>
      <c r="Z23" s="24" t="s">
        <v>109</v>
      </c>
      <c r="AA23" s="25">
        <v>43373</v>
      </c>
    </row>
    <row r="24" spans="1:27" x14ac:dyDescent="0.25">
      <c r="A24" s="21" t="s">
        <v>110</v>
      </c>
      <c r="B24" s="22">
        <v>0.26100000000000001</v>
      </c>
      <c r="C24" s="22">
        <v>0.48347000000000001</v>
      </c>
      <c r="D24" s="22">
        <v>1.597</v>
      </c>
      <c r="E24" s="22">
        <v>1.085</v>
      </c>
      <c r="F24" s="22">
        <v>0.57399999999999995</v>
      </c>
      <c r="G24" s="64">
        <v>0.89583333333333337</v>
      </c>
      <c r="H24" s="64">
        <v>0.68680555555555556</v>
      </c>
      <c r="I24" s="64">
        <v>0.89583333333333337</v>
      </c>
      <c r="J24" s="64">
        <v>0.68680555555555556</v>
      </c>
      <c r="K24" s="64">
        <v>0.6875</v>
      </c>
      <c r="L24" s="64">
        <v>0.7284722222222223</v>
      </c>
      <c r="M24" s="68">
        <v>0.85416666666666663</v>
      </c>
      <c r="N24" s="68">
        <v>0.89513888888888893</v>
      </c>
      <c r="O24" s="64">
        <v>0.6875</v>
      </c>
      <c r="P24" s="64">
        <v>0.7284722222222223</v>
      </c>
      <c r="Q24" s="68">
        <v>0.85416666666666663</v>
      </c>
      <c r="R24" s="68">
        <v>0.89513888888888893</v>
      </c>
      <c r="S24" s="70">
        <v>0.72916666666666663</v>
      </c>
      <c r="T24" s="23">
        <v>0.8534722222222223</v>
      </c>
      <c r="U24" s="23">
        <v>0.72916666666666663</v>
      </c>
      <c r="V24" s="23">
        <v>0.8534722222222223</v>
      </c>
      <c r="W24" s="21" t="s">
        <v>67</v>
      </c>
      <c r="X24" s="24" t="s">
        <v>70</v>
      </c>
      <c r="Y24" s="24" t="s">
        <v>61</v>
      </c>
      <c r="Z24" s="24" t="s">
        <v>111</v>
      </c>
      <c r="AA24" s="25">
        <v>43219</v>
      </c>
    </row>
    <row r="25" spans="1:27" x14ac:dyDescent="0.25">
      <c r="A25" s="21" t="s">
        <v>112</v>
      </c>
      <c r="B25" s="22">
        <v>0.10906</v>
      </c>
      <c r="C25" s="22">
        <v>0.43431999999999998</v>
      </c>
      <c r="D25" s="22">
        <v>1.159</v>
      </c>
      <c r="E25" s="22">
        <v>0.76800000000000002</v>
      </c>
      <c r="F25" s="22">
        <v>0.377</v>
      </c>
      <c r="G25" s="64">
        <v>0.9375</v>
      </c>
      <c r="H25" s="64">
        <v>0.7284722222222223</v>
      </c>
      <c r="I25" s="64">
        <v>0.97916666666666663</v>
      </c>
      <c r="J25" s="64">
        <v>0.77013888888888893</v>
      </c>
      <c r="K25" s="64">
        <v>0.72916666666666663</v>
      </c>
      <c r="L25" s="64">
        <v>0.77013888888888893</v>
      </c>
      <c r="M25" s="68">
        <v>0.89583333333333337</v>
      </c>
      <c r="N25" s="68">
        <v>0.93680555555555556</v>
      </c>
      <c r="O25" s="68">
        <v>0.77083333333333337</v>
      </c>
      <c r="P25" s="68">
        <v>0.81180555555555556</v>
      </c>
      <c r="Q25" s="68">
        <v>0.9375</v>
      </c>
      <c r="R25" s="68">
        <v>0.9784722222222223</v>
      </c>
      <c r="S25" s="70">
        <v>0.77083333333333337</v>
      </c>
      <c r="T25" s="23">
        <v>0.89513888888888893</v>
      </c>
      <c r="U25" s="23">
        <v>0.8125</v>
      </c>
      <c r="V25" s="23">
        <v>0.93680555555555556</v>
      </c>
      <c r="W25" s="21" t="s">
        <v>67</v>
      </c>
      <c r="X25" s="24" t="s">
        <v>77</v>
      </c>
      <c r="Y25" s="24" t="s">
        <v>47</v>
      </c>
      <c r="Z25" s="24" t="s">
        <v>113</v>
      </c>
      <c r="AA25" s="25">
        <v>43373</v>
      </c>
    </row>
    <row r="26" spans="1:27" x14ac:dyDescent="0.25">
      <c r="A26" s="21" t="s">
        <v>114</v>
      </c>
      <c r="B26" s="22">
        <v>0.1983</v>
      </c>
      <c r="C26" s="22">
        <v>0.56667999999999996</v>
      </c>
      <c r="D26" s="22">
        <v>1.736</v>
      </c>
      <c r="E26" s="22">
        <v>1.143</v>
      </c>
      <c r="F26" s="22">
        <v>0.55000000000000004</v>
      </c>
      <c r="G26" s="64">
        <v>0.91666666666666663</v>
      </c>
      <c r="H26" s="64">
        <v>0.70763888888888893</v>
      </c>
      <c r="I26" s="64">
        <v>0.95833333333333337</v>
      </c>
      <c r="J26" s="64">
        <v>0.74930555555555556</v>
      </c>
      <c r="K26" s="64">
        <v>0.70833333333333337</v>
      </c>
      <c r="L26" s="64">
        <v>0.74930555555555556</v>
      </c>
      <c r="M26" s="68">
        <v>0.875</v>
      </c>
      <c r="N26" s="68">
        <v>0.9159722222222223</v>
      </c>
      <c r="O26" s="68">
        <v>0.75</v>
      </c>
      <c r="P26" s="68">
        <v>0.7909722222222223</v>
      </c>
      <c r="Q26" s="68">
        <v>0.91666666666666663</v>
      </c>
      <c r="R26" s="68">
        <v>0.95763888888888893</v>
      </c>
      <c r="S26" s="70">
        <v>0.75</v>
      </c>
      <c r="T26" s="23">
        <v>0.87430555555555556</v>
      </c>
      <c r="U26" s="23">
        <v>0.79166666666666663</v>
      </c>
      <c r="V26" s="23">
        <v>0.9159722222222223</v>
      </c>
      <c r="W26" s="21" t="s">
        <v>67</v>
      </c>
      <c r="X26" s="24" t="s">
        <v>115</v>
      </c>
      <c r="Y26" s="24" t="s">
        <v>70</v>
      </c>
      <c r="Z26" s="24" t="s">
        <v>116</v>
      </c>
      <c r="AA26" s="25">
        <v>43219</v>
      </c>
    </row>
    <row r="27" spans="1:27" x14ac:dyDescent="0.25">
      <c r="A27" s="21" t="s">
        <v>117</v>
      </c>
      <c r="B27" s="22">
        <v>0.15064</v>
      </c>
      <c r="C27" s="22">
        <v>0.44844000000000001</v>
      </c>
      <c r="D27" s="22">
        <v>1.26</v>
      </c>
      <c r="E27" s="22">
        <v>0.84</v>
      </c>
      <c r="F27" s="22">
        <v>0.42</v>
      </c>
      <c r="G27" s="64">
        <v>0.9375</v>
      </c>
      <c r="H27" s="64">
        <v>0.7284722222222223</v>
      </c>
      <c r="I27" s="64">
        <v>0.97916666666666663</v>
      </c>
      <c r="J27" s="64">
        <v>0.77013888888888893</v>
      </c>
      <c r="K27" s="64">
        <v>0.72916666666666663</v>
      </c>
      <c r="L27" s="64">
        <v>0.77013888888888893</v>
      </c>
      <c r="M27" s="68">
        <v>0.89583333333333337</v>
      </c>
      <c r="N27" s="68">
        <v>0.93680555555555556</v>
      </c>
      <c r="O27" s="68">
        <v>0.77083333333333337</v>
      </c>
      <c r="P27" s="68">
        <v>0.81180555555555556</v>
      </c>
      <c r="Q27" s="68">
        <v>0.9375</v>
      </c>
      <c r="R27" s="68">
        <v>0.9784722222222223</v>
      </c>
      <c r="S27" s="70">
        <v>0.77083333333333337</v>
      </c>
      <c r="T27" s="23">
        <v>0.89513888888888893</v>
      </c>
      <c r="U27" s="23">
        <v>0.8125</v>
      </c>
      <c r="V27" s="23">
        <v>0.93680555555555556</v>
      </c>
      <c r="W27" s="21" t="s">
        <v>67</v>
      </c>
      <c r="X27" s="24" t="s">
        <v>77</v>
      </c>
      <c r="Y27" s="24" t="s">
        <v>47</v>
      </c>
      <c r="Z27" s="24" t="s">
        <v>118</v>
      </c>
      <c r="AA27" s="25">
        <v>43373</v>
      </c>
    </row>
    <row r="28" spans="1:27" x14ac:dyDescent="0.25">
      <c r="A28" s="21" t="s">
        <v>119</v>
      </c>
      <c r="B28" s="22">
        <v>0.16614000000000001</v>
      </c>
      <c r="C28" s="22">
        <v>0.32519999999999999</v>
      </c>
      <c r="D28" s="22">
        <v>0.91700000000000004</v>
      </c>
      <c r="E28" s="22">
        <v>0.64700000000000002</v>
      </c>
      <c r="F28" s="22">
        <v>0.376</v>
      </c>
      <c r="G28" s="64">
        <v>0.9375</v>
      </c>
      <c r="H28" s="64">
        <v>0.7284722222222223</v>
      </c>
      <c r="I28" s="64">
        <v>0.97916666666666663</v>
      </c>
      <c r="J28" s="64">
        <v>0.77013888888888893</v>
      </c>
      <c r="K28" s="64">
        <v>0.72916666666666663</v>
      </c>
      <c r="L28" s="64">
        <v>0.77013888888888893</v>
      </c>
      <c r="M28" s="68">
        <v>0.89583333333333337</v>
      </c>
      <c r="N28" s="68">
        <v>0.93680555555555556</v>
      </c>
      <c r="O28" s="68">
        <v>0.77083333333333337</v>
      </c>
      <c r="P28" s="68">
        <v>0.81180555555555556</v>
      </c>
      <c r="Q28" s="68">
        <v>0.9375</v>
      </c>
      <c r="R28" s="68">
        <v>0.9784722222222223</v>
      </c>
      <c r="S28" s="70">
        <v>0.77083333333333337</v>
      </c>
      <c r="T28" s="23">
        <v>0.89513888888888893</v>
      </c>
      <c r="U28" s="23">
        <v>0.8125</v>
      </c>
      <c r="V28" s="23">
        <v>0.93680555555555556</v>
      </c>
      <c r="W28" s="21" t="s">
        <v>67</v>
      </c>
      <c r="X28" s="24" t="s">
        <v>77</v>
      </c>
      <c r="Y28" s="24" t="s">
        <v>47</v>
      </c>
      <c r="Z28" s="24" t="s">
        <v>120</v>
      </c>
      <c r="AA28" s="25">
        <v>43373</v>
      </c>
    </row>
    <row r="29" spans="1:27" x14ac:dyDescent="0.25">
      <c r="A29" s="21" t="s">
        <v>121</v>
      </c>
      <c r="B29" s="22">
        <v>0.13716</v>
      </c>
      <c r="C29" s="22">
        <v>0.37309999999999999</v>
      </c>
      <c r="D29" s="22">
        <v>1.038</v>
      </c>
      <c r="E29" s="22">
        <v>0.70299999999999996</v>
      </c>
      <c r="F29" s="22">
        <v>0.36799999999999999</v>
      </c>
      <c r="G29" s="64">
        <v>0.9375</v>
      </c>
      <c r="H29" s="64">
        <v>0.7284722222222223</v>
      </c>
      <c r="I29" s="64">
        <v>0.97916666666666663</v>
      </c>
      <c r="J29" s="64">
        <v>0.77013888888888893</v>
      </c>
      <c r="K29" s="64">
        <v>0.72916666666666663</v>
      </c>
      <c r="L29" s="64">
        <v>0.77013888888888893</v>
      </c>
      <c r="M29" s="68">
        <v>0.89583333333333337</v>
      </c>
      <c r="N29" s="68">
        <v>0.93680555555555556</v>
      </c>
      <c r="O29" s="68">
        <v>0.77083333333333337</v>
      </c>
      <c r="P29" s="68">
        <v>0.81180555555555556</v>
      </c>
      <c r="Q29" s="68">
        <v>0.9375</v>
      </c>
      <c r="R29" s="68">
        <v>0.9784722222222223</v>
      </c>
      <c r="S29" s="70">
        <v>0.77083333333333337</v>
      </c>
      <c r="T29" s="23">
        <v>0.89513888888888893</v>
      </c>
      <c r="U29" s="23">
        <v>0.8125</v>
      </c>
      <c r="V29" s="23">
        <v>0.93680555555555556</v>
      </c>
      <c r="W29" s="21" t="s">
        <v>67</v>
      </c>
      <c r="X29" s="24" t="s">
        <v>77</v>
      </c>
      <c r="Y29" s="24" t="s">
        <v>47</v>
      </c>
      <c r="Z29" s="24" t="s">
        <v>122</v>
      </c>
      <c r="AA29" s="25">
        <v>43373</v>
      </c>
    </row>
    <row r="30" spans="1:27" x14ac:dyDescent="0.25">
      <c r="A30" s="21" t="s">
        <v>123</v>
      </c>
      <c r="B30" s="22">
        <v>0.18736</v>
      </c>
      <c r="C30" s="22">
        <v>0.26724999999999999</v>
      </c>
      <c r="D30" s="22">
        <v>0.747</v>
      </c>
      <c r="E30" s="22">
        <v>0.54800000000000004</v>
      </c>
      <c r="F30" s="22">
        <v>0.34899999999999998</v>
      </c>
      <c r="G30" s="64">
        <v>0.91666666666666663</v>
      </c>
      <c r="H30" s="64">
        <v>0.70763888888888893</v>
      </c>
      <c r="I30" s="64">
        <v>0.95833333333333337</v>
      </c>
      <c r="J30" s="64">
        <v>0.74930555555555556</v>
      </c>
      <c r="K30" s="64">
        <v>0.70833333333333337</v>
      </c>
      <c r="L30" s="64">
        <v>0.74930555555555556</v>
      </c>
      <c r="M30" s="68">
        <v>0.875</v>
      </c>
      <c r="N30" s="68">
        <v>0.9159722222222223</v>
      </c>
      <c r="O30" s="68">
        <v>0.75</v>
      </c>
      <c r="P30" s="68">
        <v>0.7909722222222223</v>
      </c>
      <c r="Q30" s="68">
        <v>0.91666666666666663</v>
      </c>
      <c r="R30" s="68">
        <v>0.95763888888888893</v>
      </c>
      <c r="S30" s="70">
        <v>0.75</v>
      </c>
      <c r="T30" s="23">
        <v>0.87430555555555556</v>
      </c>
      <c r="U30" s="23">
        <v>0.79166666666666663</v>
      </c>
      <c r="V30" s="23">
        <v>0.9159722222222223</v>
      </c>
      <c r="W30" s="21" t="s">
        <v>67</v>
      </c>
      <c r="X30" s="24" t="s">
        <v>46</v>
      </c>
      <c r="Y30" s="24" t="s">
        <v>47</v>
      </c>
      <c r="Z30" s="24" t="s">
        <v>124</v>
      </c>
      <c r="AA30" s="25">
        <v>43311</v>
      </c>
    </row>
    <row r="31" spans="1:27" x14ac:dyDescent="0.25">
      <c r="A31" s="21" t="s">
        <v>125</v>
      </c>
      <c r="B31" s="22">
        <v>0.23327999999999999</v>
      </c>
      <c r="C31" s="22">
        <v>0.39460000000000001</v>
      </c>
      <c r="D31" s="22">
        <v>1.018</v>
      </c>
      <c r="E31" s="22">
        <v>0.74199999999999999</v>
      </c>
      <c r="F31" s="22">
        <v>0.46600000000000003</v>
      </c>
      <c r="G31" s="64">
        <v>0.91666666666666663</v>
      </c>
      <c r="H31" s="64">
        <v>0.70763888888888893</v>
      </c>
      <c r="I31" s="64">
        <v>0.95833333333333337</v>
      </c>
      <c r="J31" s="64">
        <v>0.74930555555555556</v>
      </c>
      <c r="K31" s="64">
        <v>0.70833333333333337</v>
      </c>
      <c r="L31" s="64">
        <v>0.74930555555555556</v>
      </c>
      <c r="M31" s="68">
        <v>0.875</v>
      </c>
      <c r="N31" s="68">
        <v>0.9159722222222223</v>
      </c>
      <c r="O31" s="68">
        <v>0.75</v>
      </c>
      <c r="P31" s="68">
        <v>0.7909722222222223</v>
      </c>
      <c r="Q31" s="68">
        <v>0.91666666666666663</v>
      </c>
      <c r="R31" s="68">
        <v>0.95763888888888893</v>
      </c>
      <c r="S31" s="70">
        <v>0.75</v>
      </c>
      <c r="T31" s="23">
        <v>0.87430555555555556</v>
      </c>
      <c r="U31" s="23">
        <v>0.79166666666666663</v>
      </c>
      <c r="V31" s="23">
        <v>0.9159722222222223</v>
      </c>
      <c r="W31" s="21" t="s">
        <v>67</v>
      </c>
      <c r="X31" s="24" t="s">
        <v>69</v>
      </c>
      <c r="Y31" s="24" t="s">
        <v>70</v>
      </c>
      <c r="Z31" s="24" t="s">
        <v>126</v>
      </c>
      <c r="AA31" s="25">
        <v>43403</v>
      </c>
    </row>
    <row r="32" spans="1:27" x14ac:dyDescent="0.25">
      <c r="A32" s="21" t="s">
        <v>127</v>
      </c>
      <c r="B32" s="22">
        <v>0.24163999999999999</v>
      </c>
      <c r="C32" s="22">
        <v>0.23150999999999999</v>
      </c>
      <c r="D32" s="22">
        <v>0.68200000000000005</v>
      </c>
      <c r="E32" s="22">
        <v>0.36399999999999999</v>
      </c>
      <c r="F32" s="22">
        <v>0.40600000000000003</v>
      </c>
      <c r="G32" s="64">
        <v>0.91666666666666663</v>
      </c>
      <c r="H32" s="64">
        <v>0.70763888888888893</v>
      </c>
      <c r="I32" s="64">
        <v>0.95833333333333337</v>
      </c>
      <c r="J32" s="64">
        <v>0.74930555555555556</v>
      </c>
      <c r="K32" s="64">
        <v>0.70833333333333337</v>
      </c>
      <c r="L32" s="64">
        <v>0.74930555555555556</v>
      </c>
      <c r="M32" s="68">
        <v>0.875</v>
      </c>
      <c r="N32" s="68">
        <v>0.9159722222222223</v>
      </c>
      <c r="O32" s="68">
        <v>0.75</v>
      </c>
      <c r="P32" s="68">
        <v>0.7909722222222223</v>
      </c>
      <c r="Q32" s="68">
        <v>0.91666666666666663</v>
      </c>
      <c r="R32" s="68">
        <v>0.95763888888888893</v>
      </c>
      <c r="S32" s="70">
        <v>0.75</v>
      </c>
      <c r="T32" s="23">
        <v>0.87430555555555556</v>
      </c>
      <c r="U32" s="23">
        <v>0.79166666666666663</v>
      </c>
      <c r="V32" s="23">
        <v>0.9159722222222223</v>
      </c>
      <c r="W32" s="21" t="s">
        <v>67</v>
      </c>
      <c r="X32" s="24" t="s">
        <v>69</v>
      </c>
      <c r="Y32" s="24" t="s">
        <v>70</v>
      </c>
      <c r="Z32" s="24" t="s">
        <v>128</v>
      </c>
      <c r="AA32" s="25">
        <v>43219</v>
      </c>
    </row>
    <row r="33" spans="1:27" x14ac:dyDescent="0.25">
      <c r="A33" s="21" t="s">
        <v>129</v>
      </c>
      <c r="B33" s="22">
        <v>0.11355</v>
      </c>
      <c r="C33" s="22">
        <v>0.37130999999999997</v>
      </c>
      <c r="D33" s="22">
        <v>1.02</v>
      </c>
      <c r="E33" s="22">
        <v>0.67700000000000005</v>
      </c>
      <c r="F33" s="22">
        <v>0.33400000000000002</v>
      </c>
      <c r="G33" s="64">
        <v>0.89583333333333337</v>
      </c>
      <c r="H33" s="64">
        <v>0.68680555555555556</v>
      </c>
      <c r="I33" s="64">
        <v>0.9375</v>
      </c>
      <c r="J33" s="64">
        <v>0.7284722222222223</v>
      </c>
      <c r="K33" s="64">
        <v>0.6875</v>
      </c>
      <c r="L33" s="64">
        <v>0.7284722222222223</v>
      </c>
      <c r="M33" s="68">
        <v>0.85416666666666663</v>
      </c>
      <c r="N33" s="68">
        <v>0.89513888888888893</v>
      </c>
      <c r="O33" s="68">
        <v>0.72916666666666663</v>
      </c>
      <c r="P33" s="68">
        <v>0.77013888888888893</v>
      </c>
      <c r="Q33" s="68">
        <v>0.89583333333333337</v>
      </c>
      <c r="R33" s="68">
        <v>0.93680555555555556</v>
      </c>
      <c r="S33" s="70">
        <v>0.72916666666666663</v>
      </c>
      <c r="T33" s="23">
        <v>0.8534722222222223</v>
      </c>
      <c r="U33" s="23">
        <v>0.77083333333333337</v>
      </c>
      <c r="V33" s="23">
        <v>0.89513888888888893</v>
      </c>
      <c r="W33" s="21" t="s">
        <v>67</v>
      </c>
      <c r="X33" s="24" t="s">
        <v>69</v>
      </c>
      <c r="Y33" s="24" t="s">
        <v>70</v>
      </c>
      <c r="Z33" s="24" t="s">
        <v>130</v>
      </c>
      <c r="AA33" s="25">
        <v>43292</v>
      </c>
    </row>
    <row r="34" spans="1:27" x14ac:dyDescent="0.25">
      <c r="A34" s="21" t="s">
        <v>131</v>
      </c>
      <c r="B34" s="22">
        <v>0.25313000000000002</v>
      </c>
      <c r="C34" s="22">
        <v>0.35449999999999998</v>
      </c>
      <c r="D34" s="22">
        <v>1.1060000000000001</v>
      </c>
      <c r="E34" s="22">
        <v>0.78900000000000003</v>
      </c>
      <c r="F34" s="22">
        <v>0.47299999999999998</v>
      </c>
      <c r="G34" s="64">
        <v>0.89583333333333337</v>
      </c>
      <c r="H34" s="64">
        <v>0.68680555555555556</v>
      </c>
      <c r="I34" s="64">
        <v>0.9375</v>
      </c>
      <c r="J34" s="64">
        <v>0.7284722222222223</v>
      </c>
      <c r="K34" s="64">
        <v>0.6875</v>
      </c>
      <c r="L34" s="64">
        <v>0.7284722222222223</v>
      </c>
      <c r="M34" s="68">
        <v>0.85416666666666663</v>
      </c>
      <c r="N34" s="68">
        <v>0.89513888888888893</v>
      </c>
      <c r="O34" s="68">
        <v>0.72916666666666663</v>
      </c>
      <c r="P34" s="68">
        <v>0.77013888888888893</v>
      </c>
      <c r="Q34" s="68">
        <v>0.89583333333333337</v>
      </c>
      <c r="R34" s="68">
        <v>0.9784722222222223</v>
      </c>
      <c r="S34" s="70">
        <v>0.72916666666666663</v>
      </c>
      <c r="T34" s="23">
        <v>0.8534722222222223</v>
      </c>
      <c r="U34" s="23">
        <v>0.77083333333333337</v>
      </c>
      <c r="V34" s="23">
        <v>0.89513888888888893</v>
      </c>
      <c r="W34" s="21" t="s">
        <v>67</v>
      </c>
      <c r="X34" s="24" t="s">
        <v>69</v>
      </c>
      <c r="Y34" s="24" t="s">
        <v>70</v>
      </c>
      <c r="Z34" s="24" t="s">
        <v>132</v>
      </c>
      <c r="AA34" s="25">
        <v>43434</v>
      </c>
    </row>
    <row r="35" spans="1:27" x14ac:dyDescent="0.25">
      <c r="A35" s="21" t="s">
        <v>133</v>
      </c>
      <c r="B35" s="22">
        <v>0.22794</v>
      </c>
      <c r="C35" s="22">
        <v>0.34078000000000003</v>
      </c>
      <c r="D35" s="22">
        <v>0.94199999999999995</v>
      </c>
      <c r="E35" s="22">
        <v>0.69</v>
      </c>
      <c r="F35" s="22">
        <v>0.437</v>
      </c>
      <c r="G35" s="64">
        <v>0.91666666666666663</v>
      </c>
      <c r="H35" s="64">
        <v>0.70763888888888893</v>
      </c>
      <c r="I35" s="64">
        <v>0.95833333333333337</v>
      </c>
      <c r="J35" s="64">
        <v>0.74930555555555556</v>
      </c>
      <c r="K35" s="64">
        <v>0.70833333333333337</v>
      </c>
      <c r="L35" s="64">
        <v>0.74930555555555556</v>
      </c>
      <c r="M35" s="68">
        <v>0.875</v>
      </c>
      <c r="N35" s="68">
        <v>0.9159722222222223</v>
      </c>
      <c r="O35" s="68">
        <v>0.75</v>
      </c>
      <c r="P35" s="68">
        <v>0.7909722222222223</v>
      </c>
      <c r="Q35" s="68">
        <v>0.91666666666666663</v>
      </c>
      <c r="R35" s="68">
        <v>0.95763888888888893</v>
      </c>
      <c r="S35" s="70">
        <v>0.75</v>
      </c>
      <c r="T35" s="23">
        <v>0.87430555555555556</v>
      </c>
      <c r="U35" s="23">
        <v>0.79166666666666663</v>
      </c>
      <c r="V35" s="23">
        <v>0.9159722222222223</v>
      </c>
      <c r="W35" s="21" t="s">
        <v>67</v>
      </c>
      <c r="X35" s="24" t="s">
        <v>46</v>
      </c>
      <c r="Y35" s="24" t="s">
        <v>47</v>
      </c>
      <c r="Z35" s="24" t="s">
        <v>134</v>
      </c>
      <c r="AA35" s="25">
        <v>43311</v>
      </c>
    </row>
    <row r="36" spans="1:27" x14ac:dyDescent="0.25">
      <c r="A36" s="21" t="s">
        <v>135</v>
      </c>
      <c r="B36" s="22">
        <v>0.10584</v>
      </c>
      <c r="C36" s="22">
        <v>0.40155999999999997</v>
      </c>
      <c r="D36" s="22">
        <v>1.093</v>
      </c>
      <c r="E36" s="22">
        <v>0.72099999999999997</v>
      </c>
      <c r="F36" s="22">
        <v>0.34899999999999998</v>
      </c>
      <c r="G36" s="64">
        <v>0.9375</v>
      </c>
      <c r="H36" s="64">
        <v>0.7284722222222223</v>
      </c>
      <c r="I36" s="64">
        <v>0.9375</v>
      </c>
      <c r="J36" s="64">
        <v>0.77013888888888893</v>
      </c>
      <c r="K36" s="64">
        <v>0.72916666666666663</v>
      </c>
      <c r="L36" s="64">
        <v>0.77013888888888893</v>
      </c>
      <c r="M36" s="68">
        <v>0.89583333333333337</v>
      </c>
      <c r="N36" s="68">
        <v>0.93680555555555556</v>
      </c>
      <c r="O36" s="68">
        <v>0.77083333333333337</v>
      </c>
      <c r="P36" s="68">
        <v>0.81180555555555556</v>
      </c>
      <c r="Q36" s="68">
        <v>0.9375</v>
      </c>
      <c r="R36" s="68">
        <v>0.9784722222222223</v>
      </c>
      <c r="S36" s="70">
        <v>0.77083333333333337</v>
      </c>
      <c r="T36" s="23">
        <v>0.89513888888888893</v>
      </c>
      <c r="U36" s="23">
        <v>0.8125</v>
      </c>
      <c r="V36" s="23">
        <v>0.93680555555555556</v>
      </c>
      <c r="W36" s="21" t="s">
        <v>67</v>
      </c>
      <c r="X36" s="24" t="s">
        <v>77</v>
      </c>
      <c r="Y36" s="24" t="s">
        <v>47</v>
      </c>
      <c r="Z36" s="24" t="s">
        <v>136</v>
      </c>
      <c r="AA36" s="25">
        <v>43373</v>
      </c>
    </row>
    <row r="37" spans="1:27" x14ac:dyDescent="0.25">
      <c r="A37" s="21" t="s">
        <v>137</v>
      </c>
      <c r="B37" s="22">
        <v>0.24063999999999999</v>
      </c>
      <c r="C37" s="22">
        <v>0.22128</v>
      </c>
      <c r="D37" s="22">
        <v>0.67600000000000005</v>
      </c>
      <c r="E37" s="22">
        <v>0.53300000000000003</v>
      </c>
      <c r="F37" s="22">
        <v>0.39100000000000001</v>
      </c>
      <c r="G37" s="64">
        <v>0.91666666666666663</v>
      </c>
      <c r="H37" s="64">
        <v>0.70763888888888893</v>
      </c>
      <c r="I37" s="64">
        <v>0.91666666666666663</v>
      </c>
      <c r="J37" s="64">
        <v>0.70763888888888893</v>
      </c>
      <c r="K37" s="64">
        <v>0.70833333333333337</v>
      </c>
      <c r="L37" s="64">
        <v>0.74930555555555556</v>
      </c>
      <c r="M37" s="68">
        <v>0.875</v>
      </c>
      <c r="N37" s="68">
        <v>0.9159722222222223</v>
      </c>
      <c r="O37" s="68">
        <v>0.70833333333333337</v>
      </c>
      <c r="P37" s="68">
        <v>0.74930555555555556</v>
      </c>
      <c r="Q37" s="68">
        <v>0.875</v>
      </c>
      <c r="R37" s="68">
        <v>0.9159722222222223</v>
      </c>
      <c r="S37" s="70">
        <v>0.75</v>
      </c>
      <c r="T37" s="23">
        <v>0.87430555555555556</v>
      </c>
      <c r="U37" s="23">
        <v>0.75</v>
      </c>
      <c r="V37" s="23">
        <v>0.87430555555555556</v>
      </c>
      <c r="W37" s="21" t="s">
        <v>67</v>
      </c>
      <c r="X37" s="24" t="s">
        <v>69</v>
      </c>
      <c r="Y37" s="24" t="s">
        <v>70</v>
      </c>
      <c r="Z37" s="24" t="s">
        <v>138</v>
      </c>
      <c r="AA37" s="25">
        <v>43237</v>
      </c>
    </row>
    <row r="38" spans="1:27" x14ac:dyDescent="0.25">
      <c r="A38" s="21" t="s">
        <v>139</v>
      </c>
      <c r="B38" s="22">
        <v>0.2999</v>
      </c>
      <c r="C38" s="22">
        <v>0.31768000000000002</v>
      </c>
      <c r="D38" s="22">
        <v>1.143</v>
      </c>
      <c r="E38" s="22">
        <v>0.75</v>
      </c>
      <c r="F38" s="22">
        <v>0.55300000000000005</v>
      </c>
      <c r="G38" s="64">
        <v>0.91666666666666663</v>
      </c>
      <c r="H38" s="64">
        <v>0.70763888888888893</v>
      </c>
      <c r="I38" s="64">
        <v>0.91666666666666663</v>
      </c>
      <c r="J38" s="64">
        <v>0.70763888888888893</v>
      </c>
      <c r="K38" s="64">
        <v>0.70833333333333337</v>
      </c>
      <c r="L38" s="64">
        <v>0.74930555555555556</v>
      </c>
      <c r="M38" s="68">
        <v>0.875</v>
      </c>
      <c r="N38" s="68">
        <v>0.9159722222222223</v>
      </c>
      <c r="O38" s="64">
        <v>0.70833333333333337</v>
      </c>
      <c r="P38" s="64">
        <v>0.74930555555555556</v>
      </c>
      <c r="Q38" s="68">
        <v>0.875</v>
      </c>
      <c r="R38" s="68">
        <v>0.9159722222222223</v>
      </c>
      <c r="S38" s="70">
        <v>0.75</v>
      </c>
      <c r="T38" s="23">
        <v>0.87430555555555556</v>
      </c>
      <c r="U38" s="23">
        <v>0.75</v>
      </c>
      <c r="V38" s="23">
        <v>0.87430555555555556</v>
      </c>
      <c r="W38" s="21" t="s">
        <v>44</v>
      </c>
      <c r="X38" s="24" t="s">
        <v>140</v>
      </c>
      <c r="Y38" s="24" t="s">
        <v>51</v>
      </c>
      <c r="Z38" s="24" t="s">
        <v>141</v>
      </c>
      <c r="AA38" s="25">
        <v>43447</v>
      </c>
    </row>
    <row r="39" spans="1:27" x14ac:dyDescent="0.25">
      <c r="A39" s="21" t="s">
        <v>142</v>
      </c>
      <c r="B39" s="22">
        <v>0.13353000000000001</v>
      </c>
      <c r="C39" s="22">
        <v>0.44425999999999999</v>
      </c>
      <c r="D39" s="22">
        <v>1.2310000000000001</v>
      </c>
      <c r="E39" s="22">
        <v>0.81599999999999995</v>
      </c>
      <c r="F39" s="22">
        <v>0.40100000000000002</v>
      </c>
      <c r="G39" s="64">
        <v>0.9375</v>
      </c>
      <c r="H39" s="64">
        <v>0.7284722222222223</v>
      </c>
      <c r="I39" s="64">
        <v>0.97916666666666663</v>
      </c>
      <c r="J39" s="64">
        <v>0.77013888888888893</v>
      </c>
      <c r="K39" s="64">
        <v>0.72916666666666663</v>
      </c>
      <c r="L39" s="64">
        <v>0.77013888888888893</v>
      </c>
      <c r="M39" s="68">
        <v>0.89583333333333337</v>
      </c>
      <c r="N39" s="68">
        <v>0.93680555555555556</v>
      </c>
      <c r="O39" s="68">
        <v>0.77083333333333337</v>
      </c>
      <c r="P39" s="68">
        <v>0.81180555555555556</v>
      </c>
      <c r="Q39" s="68">
        <v>0.9375</v>
      </c>
      <c r="R39" s="68">
        <v>0.9784722222222223</v>
      </c>
      <c r="S39" s="70">
        <v>0.77083333333333337</v>
      </c>
      <c r="T39" s="23">
        <v>0.89513888888888893</v>
      </c>
      <c r="U39" s="23">
        <v>0.8125</v>
      </c>
      <c r="V39" s="23">
        <v>0.93680555555555556</v>
      </c>
      <c r="W39" s="21" t="s">
        <v>67</v>
      </c>
      <c r="X39" s="24" t="s">
        <v>77</v>
      </c>
      <c r="Y39" s="24" t="s">
        <v>47</v>
      </c>
      <c r="Z39" s="24" t="s">
        <v>143</v>
      </c>
      <c r="AA39" s="25">
        <v>43373</v>
      </c>
    </row>
    <row r="40" spans="1:27" x14ac:dyDescent="0.25">
      <c r="A40" s="21" t="s">
        <v>144</v>
      </c>
      <c r="B40" s="22">
        <v>0.27150999999999997</v>
      </c>
      <c r="C40" s="22">
        <v>0.23344999999999999</v>
      </c>
      <c r="D40" s="22">
        <v>0.83</v>
      </c>
      <c r="E40" s="22">
        <v>0.61899999999999999</v>
      </c>
      <c r="F40" s="22">
        <v>0.40799999999999997</v>
      </c>
      <c r="G40" s="64">
        <v>0.91666666666666663</v>
      </c>
      <c r="H40" s="64">
        <v>0.70763888888888893</v>
      </c>
      <c r="I40" s="64">
        <v>0.95833333333333337</v>
      </c>
      <c r="J40" s="64">
        <v>0.74930555555555556</v>
      </c>
      <c r="K40" s="64">
        <v>0.70833333333333337</v>
      </c>
      <c r="L40" s="64">
        <v>0.74930555555555556</v>
      </c>
      <c r="M40" s="68">
        <v>0.875</v>
      </c>
      <c r="N40" s="68">
        <v>0.9159722222222223</v>
      </c>
      <c r="O40" s="68">
        <v>0.75</v>
      </c>
      <c r="P40" s="68">
        <v>0.7909722222222223</v>
      </c>
      <c r="Q40" s="68">
        <v>0.91666666666666663</v>
      </c>
      <c r="R40" s="68">
        <v>0.95763888888888893</v>
      </c>
      <c r="S40" s="70">
        <v>0.75</v>
      </c>
      <c r="T40" s="23">
        <v>0.87430555555555556</v>
      </c>
      <c r="U40" s="23">
        <v>0.79166666666666663</v>
      </c>
      <c r="V40" s="23">
        <v>0.9159722222222223</v>
      </c>
      <c r="W40" s="21" t="s">
        <v>67</v>
      </c>
      <c r="X40" s="24" t="s">
        <v>69</v>
      </c>
      <c r="Y40" s="24" t="s">
        <v>70</v>
      </c>
      <c r="Z40" s="24" t="s">
        <v>145</v>
      </c>
      <c r="AA40" s="25">
        <v>43249</v>
      </c>
    </row>
    <row r="41" spans="1:27" x14ac:dyDescent="0.25">
      <c r="A41" s="21" t="s">
        <v>146</v>
      </c>
      <c r="B41" s="22">
        <v>0.19042999999999999</v>
      </c>
      <c r="C41" s="22">
        <v>0.34799999999999998</v>
      </c>
      <c r="D41" s="22">
        <v>0.95499999999999996</v>
      </c>
      <c r="E41" s="22">
        <v>0.67700000000000005</v>
      </c>
      <c r="F41" s="22">
        <v>0.39900000000000002</v>
      </c>
      <c r="G41" s="64">
        <v>0.91666666666666663</v>
      </c>
      <c r="H41" s="64">
        <v>0.70763888888888893</v>
      </c>
      <c r="I41" s="64">
        <v>0.95833333333333337</v>
      </c>
      <c r="J41" s="64">
        <v>0.74930555555555556</v>
      </c>
      <c r="K41" s="64">
        <v>0.70833333333333337</v>
      </c>
      <c r="L41" s="64">
        <v>0.74930555555555556</v>
      </c>
      <c r="M41" s="68">
        <v>0.875</v>
      </c>
      <c r="N41" s="68">
        <v>0.9159722222222223</v>
      </c>
      <c r="O41" s="68">
        <v>0.75</v>
      </c>
      <c r="P41" s="68">
        <v>0.7909722222222223</v>
      </c>
      <c r="Q41" s="68">
        <v>0.91666666666666663</v>
      </c>
      <c r="R41" s="68">
        <v>0.95763888888888893</v>
      </c>
      <c r="S41" s="70">
        <v>0.75</v>
      </c>
      <c r="T41" s="23">
        <v>0.87430555555555556</v>
      </c>
      <c r="U41" s="23">
        <v>0.79166666666666663</v>
      </c>
      <c r="V41" s="23">
        <v>0.9159722222222223</v>
      </c>
      <c r="W41" s="21" t="s">
        <v>67</v>
      </c>
      <c r="X41" s="24" t="s">
        <v>69</v>
      </c>
      <c r="Y41" s="24" t="s">
        <v>70</v>
      </c>
      <c r="Z41" s="24" t="s">
        <v>147</v>
      </c>
      <c r="AA41" s="25">
        <v>43205</v>
      </c>
    </row>
    <row r="42" spans="1:27" x14ac:dyDescent="0.25">
      <c r="A42" s="21" t="s">
        <v>148</v>
      </c>
      <c r="B42" s="22">
        <v>0.13450999999999999</v>
      </c>
      <c r="C42" s="22">
        <v>0.24118000000000001</v>
      </c>
      <c r="D42" s="22">
        <v>0.67200000000000004</v>
      </c>
      <c r="E42" s="22">
        <v>0.48399999999999999</v>
      </c>
      <c r="F42" s="22">
        <v>0.29599999999999999</v>
      </c>
      <c r="G42" s="64">
        <v>0.9375</v>
      </c>
      <c r="H42" s="64">
        <v>0.7284722222222223</v>
      </c>
      <c r="I42" s="64">
        <v>0.9375</v>
      </c>
      <c r="J42" s="64">
        <v>0.77013888888888893</v>
      </c>
      <c r="K42" s="64">
        <v>0.72916666666666663</v>
      </c>
      <c r="L42" s="64">
        <v>0.77013888888888893</v>
      </c>
      <c r="M42" s="68">
        <v>0.89583333333333337</v>
      </c>
      <c r="N42" s="68">
        <v>0.93680555555555556</v>
      </c>
      <c r="O42" s="68">
        <v>0.77083333333333337</v>
      </c>
      <c r="P42" s="68">
        <v>0.81180555555555556</v>
      </c>
      <c r="Q42" s="68">
        <v>0.9375</v>
      </c>
      <c r="R42" s="68">
        <v>0.9784722222222223</v>
      </c>
      <c r="S42" s="70">
        <v>0.77083333333333337</v>
      </c>
      <c r="T42" s="23">
        <v>0.89513888888888893</v>
      </c>
      <c r="U42" s="23">
        <v>0.8125</v>
      </c>
      <c r="V42" s="23">
        <v>0.93680555555555556</v>
      </c>
      <c r="W42" s="21" t="s">
        <v>67</v>
      </c>
      <c r="X42" s="24" t="s">
        <v>77</v>
      </c>
      <c r="Y42" s="24" t="s">
        <v>47</v>
      </c>
      <c r="Z42" s="24" t="s">
        <v>149</v>
      </c>
      <c r="AA42" s="25">
        <v>43373</v>
      </c>
    </row>
    <row r="43" spans="1:27" ht="15" customHeight="1" x14ac:dyDescent="0.25">
      <c r="A43" s="21" t="s">
        <v>150</v>
      </c>
      <c r="B43" s="22">
        <v>0.23647000000000001</v>
      </c>
      <c r="C43" s="22">
        <v>0.35952000000000001</v>
      </c>
      <c r="D43" s="22">
        <v>1.042</v>
      </c>
      <c r="E43" s="22">
        <v>0.623</v>
      </c>
      <c r="F43" s="22">
        <v>0.45500000000000002</v>
      </c>
      <c r="G43" s="64">
        <v>0.9375</v>
      </c>
      <c r="H43" s="64">
        <v>0.74930555555555556</v>
      </c>
      <c r="I43" s="64">
        <v>0.97916666666666663</v>
      </c>
      <c r="J43" s="64">
        <v>0.7909722222222223</v>
      </c>
      <c r="K43" s="69">
        <f>S43</f>
        <v>0.75</v>
      </c>
      <c r="L43" s="69">
        <f>K43</f>
        <v>0.75</v>
      </c>
      <c r="M43" s="68">
        <v>0.875</v>
      </c>
      <c r="N43" s="68">
        <v>0.93680555555555556</v>
      </c>
      <c r="O43" s="69">
        <f>U43</f>
        <v>0.79166666666666663</v>
      </c>
      <c r="P43" s="69">
        <f>O43</f>
        <v>0.79166666666666663</v>
      </c>
      <c r="Q43" s="68">
        <v>0.91666666666666663</v>
      </c>
      <c r="R43" s="68">
        <v>0.9784722222222223</v>
      </c>
      <c r="S43" s="70">
        <v>0.75</v>
      </c>
      <c r="T43" s="23">
        <v>0.87430555555555556</v>
      </c>
      <c r="U43" s="23">
        <v>0.79166666666666663</v>
      </c>
      <c r="V43" s="23">
        <v>0.9159722222222223</v>
      </c>
      <c r="W43" s="21" t="s">
        <v>67</v>
      </c>
      <c r="X43" s="24" t="s">
        <v>46</v>
      </c>
      <c r="Y43" s="24" t="s">
        <v>47</v>
      </c>
      <c r="Z43" s="24" t="s">
        <v>151</v>
      </c>
      <c r="AA43" s="25">
        <v>43249</v>
      </c>
    </row>
    <row r="44" spans="1:27" x14ac:dyDescent="0.25">
      <c r="A44" s="21" t="s">
        <v>152</v>
      </c>
      <c r="B44" s="22">
        <v>0.13203000000000001</v>
      </c>
      <c r="C44" s="22">
        <v>0.29083999999999999</v>
      </c>
      <c r="D44" s="22">
        <v>0.77300000000000002</v>
      </c>
      <c r="E44" s="22">
        <v>0.54</v>
      </c>
      <c r="F44" s="22">
        <v>0.30599999999999999</v>
      </c>
      <c r="G44" s="64">
        <v>0.91666666666666663</v>
      </c>
      <c r="H44" s="64">
        <v>0.70763888888888893</v>
      </c>
      <c r="I44" s="64">
        <v>0.95833333333333337</v>
      </c>
      <c r="J44" s="64">
        <v>0.74930555555555556</v>
      </c>
      <c r="K44" s="64">
        <v>0.70833333333333337</v>
      </c>
      <c r="L44" s="64">
        <v>0.74930555555555556</v>
      </c>
      <c r="M44" s="68">
        <v>0.875</v>
      </c>
      <c r="N44" s="68">
        <v>0.9159722222222223</v>
      </c>
      <c r="O44" s="68">
        <v>0.75</v>
      </c>
      <c r="P44" s="68">
        <v>0.7909722222222223</v>
      </c>
      <c r="Q44" s="68">
        <v>0.91666666666666663</v>
      </c>
      <c r="R44" s="68">
        <v>0.95763888888888893</v>
      </c>
      <c r="S44" s="70">
        <v>0.75</v>
      </c>
      <c r="T44" s="23">
        <v>0.87430555555555556</v>
      </c>
      <c r="U44" s="23">
        <v>0.79166666666666663</v>
      </c>
      <c r="V44" s="23">
        <v>0.9159722222222223</v>
      </c>
      <c r="W44" s="21" t="s">
        <v>67</v>
      </c>
      <c r="X44" s="24" t="s">
        <v>46</v>
      </c>
      <c r="Y44" s="24" t="s">
        <v>47</v>
      </c>
      <c r="Z44" s="24" t="s">
        <v>153</v>
      </c>
      <c r="AA44" s="25">
        <v>43311</v>
      </c>
    </row>
    <row r="45" spans="1:27" x14ac:dyDescent="0.25">
      <c r="A45" s="21" t="s">
        <v>154</v>
      </c>
      <c r="B45" s="22">
        <v>6.0670000000000002E-2</v>
      </c>
      <c r="C45" s="22">
        <v>0.49179</v>
      </c>
      <c r="D45" s="22">
        <v>1.288</v>
      </c>
      <c r="E45" s="22">
        <v>0.82099999999999995</v>
      </c>
      <c r="F45" s="22">
        <v>0.35299999999999998</v>
      </c>
      <c r="G45" s="64">
        <v>0.9375</v>
      </c>
      <c r="H45" s="64">
        <v>0.7284722222222223</v>
      </c>
      <c r="I45" s="64">
        <v>0.97916666666666663</v>
      </c>
      <c r="J45" s="64">
        <v>0.77013888888888893</v>
      </c>
      <c r="K45" s="64">
        <v>0.72916666666666663</v>
      </c>
      <c r="L45" s="64">
        <v>0.77013888888888893</v>
      </c>
      <c r="M45" s="68">
        <v>0.89583333333333337</v>
      </c>
      <c r="N45" s="68">
        <v>0.93680555555555556</v>
      </c>
      <c r="O45" s="68">
        <v>0.77083333333333337</v>
      </c>
      <c r="P45" s="68">
        <v>0.81180555555555556</v>
      </c>
      <c r="Q45" s="68">
        <v>0.9375</v>
      </c>
      <c r="R45" s="68">
        <v>0.9784722222222223</v>
      </c>
      <c r="S45" s="70">
        <v>0.77083333333333337</v>
      </c>
      <c r="T45" s="23">
        <v>0.89513888888888893</v>
      </c>
      <c r="U45" s="23">
        <v>0.8125</v>
      </c>
      <c r="V45" s="23">
        <v>0.93680555555555556</v>
      </c>
      <c r="W45" s="21" t="s">
        <v>67</v>
      </c>
      <c r="X45" s="24" t="s">
        <v>77</v>
      </c>
      <c r="Y45" s="24" t="s">
        <v>47</v>
      </c>
      <c r="Z45" s="24" t="s">
        <v>155</v>
      </c>
      <c r="AA45" s="25">
        <v>43373</v>
      </c>
    </row>
    <row r="46" spans="1:27" x14ac:dyDescent="0.25">
      <c r="A46" s="21" t="s">
        <v>156</v>
      </c>
      <c r="B46" s="22">
        <v>0.29670999999999997</v>
      </c>
      <c r="C46" s="22">
        <v>0.41932999999999998</v>
      </c>
      <c r="D46" s="22">
        <v>1.145</v>
      </c>
      <c r="E46" s="22">
        <v>0.84199999999999997</v>
      </c>
      <c r="F46" s="22">
        <v>0.53800000000000003</v>
      </c>
      <c r="G46" s="64">
        <v>0.91666666666666663</v>
      </c>
      <c r="H46" s="64">
        <v>0.70763888888888893</v>
      </c>
      <c r="I46" s="64">
        <v>0.95833333333333337</v>
      </c>
      <c r="J46" s="64">
        <v>0.74930555555555556</v>
      </c>
      <c r="K46" s="64">
        <v>0.70833333333333337</v>
      </c>
      <c r="L46" s="64">
        <v>0.74930555555555556</v>
      </c>
      <c r="M46" s="68">
        <v>0.875</v>
      </c>
      <c r="N46" s="68">
        <v>0.9159722222222223</v>
      </c>
      <c r="O46" s="68">
        <v>0.75</v>
      </c>
      <c r="P46" s="68">
        <v>0.7909722222222223</v>
      </c>
      <c r="Q46" s="68">
        <v>0.91666666666666663</v>
      </c>
      <c r="R46" s="68">
        <v>0.95763888888888893</v>
      </c>
      <c r="S46" s="70">
        <v>0.75</v>
      </c>
      <c r="T46" s="23">
        <v>0.87430555555555556</v>
      </c>
      <c r="U46" s="23">
        <v>0.79166666666666663</v>
      </c>
      <c r="V46" s="23">
        <v>0.9159722222222223</v>
      </c>
      <c r="W46" s="21" t="s">
        <v>67</v>
      </c>
      <c r="X46" s="24" t="s">
        <v>69</v>
      </c>
      <c r="Y46" s="24" t="s">
        <v>70</v>
      </c>
      <c r="Z46" s="24" t="s">
        <v>157</v>
      </c>
      <c r="AA46" s="25">
        <v>43403</v>
      </c>
    </row>
    <row r="47" spans="1:27" x14ac:dyDescent="0.25">
      <c r="A47" s="21" t="s">
        <v>158</v>
      </c>
      <c r="B47" s="22">
        <v>0.21509</v>
      </c>
      <c r="C47" s="22">
        <v>0.36130000000000001</v>
      </c>
      <c r="D47" s="22">
        <v>1.262</v>
      </c>
      <c r="E47" s="22">
        <v>0.79900000000000004</v>
      </c>
      <c r="F47" s="22">
        <v>0.45700000000000002</v>
      </c>
      <c r="G47" s="64">
        <v>0.91666666666666663</v>
      </c>
      <c r="H47" s="64">
        <v>0.70763888888888893</v>
      </c>
      <c r="I47" s="64">
        <v>0.95833333333333337</v>
      </c>
      <c r="J47" s="64">
        <v>0.74930555555555556</v>
      </c>
      <c r="K47" s="64">
        <v>0.70833333333333337</v>
      </c>
      <c r="L47" s="64">
        <v>0.74930555555555556</v>
      </c>
      <c r="M47" s="68">
        <v>0.875</v>
      </c>
      <c r="N47" s="68">
        <v>0.9159722222222223</v>
      </c>
      <c r="O47" s="68">
        <v>0.75</v>
      </c>
      <c r="P47" s="68">
        <v>0.7909722222222223</v>
      </c>
      <c r="Q47" s="68">
        <v>0.91666666666666663</v>
      </c>
      <c r="R47" s="68">
        <v>0.95763888888888893</v>
      </c>
      <c r="S47" s="70">
        <v>0.75</v>
      </c>
      <c r="T47" s="23">
        <v>0.87430555555555556</v>
      </c>
      <c r="U47" s="23">
        <v>0.79166666666666663</v>
      </c>
      <c r="V47" s="23">
        <v>0.9159722222222223</v>
      </c>
      <c r="W47" s="21" t="s">
        <v>44</v>
      </c>
      <c r="X47" s="24" t="s">
        <v>82</v>
      </c>
      <c r="Y47" s="24" t="s">
        <v>65</v>
      </c>
      <c r="Z47" s="24" t="s">
        <v>159</v>
      </c>
      <c r="AA47" s="25">
        <v>43426</v>
      </c>
    </row>
    <row r="48" spans="1:27" x14ac:dyDescent="0.25">
      <c r="A48" s="21" t="s">
        <v>160</v>
      </c>
      <c r="B48" s="22">
        <v>0.32112000000000002</v>
      </c>
      <c r="C48" s="22">
        <v>0.27711000000000002</v>
      </c>
      <c r="D48" s="22">
        <v>1.345</v>
      </c>
      <c r="E48" s="22">
        <v>0.57899999999999996</v>
      </c>
      <c r="F48" s="22">
        <v>0.433</v>
      </c>
      <c r="G48" s="64">
        <v>0.91666666666666663</v>
      </c>
      <c r="H48" s="64">
        <v>0.70763888888888893</v>
      </c>
      <c r="I48" s="64">
        <v>0.95833333333333337</v>
      </c>
      <c r="J48" s="64">
        <v>0.74930555555555556</v>
      </c>
      <c r="K48" s="64">
        <v>0.70833333333333337</v>
      </c>
      <c r="L48" s="64">
        <v>0.74930555555555556</v>
      </c>
      <c r="M48" s="68">
        <v>0.875</v>
      </c>
      <c r="N48" s="68">
        <v>0.9159722222222223</v>
      </c>
      <c r="O48" s="68">
        <v>0.75</v>
      </c>
      <c r="P48" s="68">
        <v>0.7909722222222223</v>
      </c>
      <c r="Q48" s="68">
        <v>0.91666666666666663</v>
      </c>
      <c r="R48" s="68">
        <v>0.95763888888888893</v>
      </c>
      <c r="S48" s="70">
        <v>0.75</v>
      </c>
      <c r="T48" s="23">
        <v>0.87430555555555556</v>
      </c>
      <c r="U48" s="23">
        <v>0.79166666666666663</v>
      </c>
      <c r="V48" s="23">
        <v>0.9159722222222223</v>
      </c>
      <c r="W48" s="21" t="s">
        <v>44</v>
      </c>
      <c r="X48" s="24" t="s">
        <v>106</v>
      </c>
      <c r="Y48" s="24" t="s">
        <v>47</v>
      </c>
      <c r="Z48" s="24" t="s">
        <v>161</v>
      </c>
      <c r="AA48" s="25">
        <v>43280</v>
      </c>
    </row>
    <row r="49" spans="1:27" ht="13.5" customHeight="1" x14ac:dyDescent="0.25">
      <c r="A49" s="21" t="s">
        <v>162</v>
      </c>
      <c r="B49" s="22">
        <v>0.22098000000000001</v>
      </c>
      <c r="C49" s="22">
        <v>0.29838999999999999</v>
      </c>
      <c r="D49" s="22">
        <v>1.1339999999999999</v>
      </c>
      <c r="E49" s="22">
        <v>0.71</v>
      </c>
      <c r="F49" s="22">
        <v>0.41899999999999998</v>
      </c>
      <c r="G49" s="64">
        <v>0.875</v>
      </c>
      <c r="H49" s="64">
        <v>0.66597222222222219</v>
      </c>
      <c r="I49" s="64">
        <v>0.875</v>
      </c>
      <c r="J49" s="69">
        <f>H49</f>
        <v>0.66597222222222219</v>
      </c>
      <c r="K49" s="64">
        <v>0.66666666666666663</v>
      </c>
      <c r="L49" s="64">
        <v>0.74930555555555556</v>
      </c>
      <c r="M49" s="69">
        <f>T49</f>
        <v>0.87430555555555556</v>
      </c>
      <c r="N49" s="69">
        <f>M49</f>
        <v>0.87430555555555556</v>
      </c>
      <c r="O49" s="64">
        <v>0.66666666666666663</v>
      </c>
      <c r="P49" s="64">
        <v>0.74930555555555556</v>
      </c>
      <c r="Q49" s="69">
        <f>V49</f>
        <v>0.87430555555555556</v>
      </c>
      <c r="R49" s="69">
        <f>Q49</f>
        <v>0.87430555555555556</v>
      </c>
      <c r="S49" s="70">
        <v>0.75</v>
      </c>
      <c r="T49" s="23">
        <v>0.87430555555555556</v>
      </c>
      <c r="U49" s="23">
        <v>0.75</v>
      </c>
      <c r="V49" s="23">
        <v>0.87430555555555556</v>
      </c>
      <c r="W49" s="21" t="s">
        <v>44</v>
      </c>
      <c r="X49" s="24" t="s">
        <v>163</v>
      </c>
      <c r="Y49" s="24" t="s">
        <v>61</v>
      </c>
      <c r="Z49" s="24" t="s">
        <v>164</v>
      </c>
      <c r="AA49" s="25">
        <v>43212</v>
      </c>
    </row>
    <row r="50" spans="1:27" x14ac:dyDescent="0.25">
      <c r="A50" s="21" t="s">
        <v>165</v>
      </c>
      <c r="B50" s="22">
        <v>0.13422999999999999</v>
      </c>
      <c r="C50" s="22">
        <v>0.20383999999999999</v>
      </c>
      <c r="D50" s="22">
        <v>0.57899999999999996</v>
      </c>
      <c r="E50" s="22">
        <v>0.42599999999999999</v>
      </c>
      <c r="F50" s="22">
        <v>0.27300000000000002</v>
      </c>
      <c r="G50" s="64">
        <v>0.9375</v>
      </c>
      <c r="H50" s="64">
        <v>0.7284722222222223</v>
      </c>
      <c r="I50" s="64">
        <v>0.9375</v>
      </c>
      <c r="J50" s="64">
        <v>0.77013888888888893</v>
      </c>
      <c r="K50" s="64">
        <v>0.72916666666666663</v>
      </c>
      <c r="L50" s="64">
        <v>0.77013888888888893</v>
      </c>
      <c r="M50" s="68">
        <v>0.89583333333333337</v>
      </c>
      <c r="N50" s="68">
        <v>0.93680555555555556</v>
      </c>
      <c r="O50" s="68">
        <v>0.77083333333333337</v>
      </c>
      <c r="P50" s="68">
        <v>0.81180555555555556</v>
      </c>
      <c r="Q50" s="68">
        <v>0.9375</v>
      </c>
      <c r="R50" s="68">
        <v>0.9784722222222223</v>
      </c>
      <c r="S50" s="70">
        <v>0.77083333333333337</v>
      </c>
      <c r="T50" s="23">
        <v>0.89513888888888893</v>
      </c>
      <c r="U50" s="23">
        <v>0.8125</v>
      </c>
      <c r="V50" s="23">
        <v>0.93680555555555556</v>
      </c>
      <c r="W50" s="21" t="s">
        <v>67</v>
      </c>
      <c r="X50" s="24" t="s">
        <v>77</v>
      </c>
      <c r="Y50" s="24" t="s">
        <v>47</v>
      </c>
      <c r="Z50" s="24" t="s">
        <v>166</v>
      </c>
      <c r="AA50" s="25">
        <v>43373</v>
      </c>
    </row>
    <row r="51" spans="1:27" x14ac:dyDescent="0.25">
      <c r="A51" s="21" t="s">
        <v>167</v>
      </c>
      <c r="B51" s="22">
        <v>0.15989999999999999</v>
      </c>
      <c r="C51" s="22">
        <v>0.26867000000000002</v>
      </c>
      <c r="D51" s="22">
        <v>0.81899999999999995</v>
      </c>
      <c r="E51" s="22">
        <v>0.52200000000000002</v>
      </c>
      <c r="F51" s="22">
        <v>0.31900000000000001</v>
      </c>
      <c r="G51" s="64">
        <v>0.9375</v>
      </c>
      <c r="H51" s="64">
        <v>0.7284722222222223</v>
      </c>
      <c r="I51" s="64">
        <v>0.9375</v>
      </c>
      <c r="J51" s="64">
        <v>0.77013888888888893</v>
      </c>
      <c r="K51" s="64">
        <v>0.72916666666666663</v>
      </c>
      <c r="L51" s="64">
        <v>0.77013888888888893</v>
      </c>
      <c r="M51" s="68">
        <v>0.89583333333333337</v>
      </c>
      <c r="N51" s="68">
        <v>0.93680555555555556</v>
      </c>
      <c r="O51" s="68">
        <v>0.77083333333333337</v>
      </c>
      <c r="P51" s="68">
        <v>0.81180555555555556</v>
      </c>
      <c r="Q51" s="68">
        <v>0.9375</v>
      </c>
      <c r="R51" s="68">
        <v>0.9784722222222223</v>
      </c>
      <c r="S51" s="70">
        <v>0.77083333333333337</v>
      </c>
      <c r="T51" s="23">
        <v>0.89513888888888893</v>
      </c>
      <c r="U51" s="23">
        <v>0.8125</v>
      </c>
      <c r="V51" s="23">
        <v>0.93680555555555556</v>
      </c>
      <c r="W51" s="21" t="s">
        <v>44</v>
      </c>
      <c r="X51" s="24" t="s">
        <v>77</v>
      </c>
      <c r="Y51" s="24" t="s">
        <v>47</v>
      </c>
      <c r="Z51" s="24" t="s">
        <v>168</v>
      </c>
      <c r="AA51" s="25">
        <v>43341</v>
      </c>
    </row>
    <row r="52" spans="1:27" x14ac:dyDescent="0.25">
      <c r="A52" s="21" t="s">
        <v>169</v>
      </c>
      <c r="B52" s="22">
        <v>0.11624</v>
      </c>
      <c r="C52" s="22">
        <v>0.31287999999999999</v>
      </c>
      <c r="D52" s="22">
        <v>0.85599999999999998</v>
      </c>
      <c r="E52" s="22">
        <v>0.58499999999999996</v>
      </c>
      <c r="F52" s="22">
        <v>0.314</v>
      </c>
      <c r="G52" s="64">
        <v>0.9375</v>
      </c>
      <c r="H52" s="64">
        <v>0.7284722222222223</v>
      </c>
      <c r="I52" s="64">
        <v>0.9375</v>
      </c>
      <c r="J52" s="64">
        <v>0.77013888888888893</v>
      </c>
      <c r="K52" s="64">
        <v>0.72916666666666663</v>
      </c>
      <c r="L52" s="64">
        <v>0.77013888888888893</v>
      </c>
      <c r="M52" s="68">
        <v>0.89583333333333337</v>
      </c>
      <c r="N52" s="68">
        <v>0.93680555555555556</v>
      </c>
      <c r="O52" s="68">
        <v>0.77083333333333337</v>
      </c>
      <c r="P52" s="68">
        <v>0.81180555555555556</v>
      </c>
      <c r="Q52" s="68">
        <v>0.9375</v>
      </c>
      <c r="R52" s="68">
        <v>0.9784722222222223</v>
      </c>
      <c r="S52" s="70">
        <v>0.77083333333333337</v>
      </c>
      <c r="T52" s="23">
        <v>0.89513888888888893</v>
      </c>
      <c r="U52" s="23">
        <v>0.8125</v>
      </c>
      <c r="V52" s="23">
        <v>0.93680555555555556</v>
      </c>
      <c r="W52" s="21" t="s">
        <v>67</v>
      </c>
      <c r="X52" s="24" t="s">
        <v>77</v>
      </c>
      <c r="Y52" s="24" t="s">
        <v>47</v>
      </c>
      <c r="Z52" s="24" t="s">
        <v>170</v>
      </c>
      <c r="AA52" s="25">
        <v>43373</v>
      </c>
    </row>
    <row r="53" spans="1:27" x14ac:dyDescent="0.25">
      <c r="A53" s="21" t="s">
        <v>171</v>
      </c>
      <c r="B53" s="22">
        <v>0.26085999999999998</v>
      </c>
      <c r="C53" s="22">
        <v>0.19120000000000001</v>
      </c>
      <c r="D53" s="22">
        <v>0.61099999999999999</v>
      </c>
      <c r="E53" s="22">
        <v>0.504</v>
      </c>
      <c r="F53" s="22">
        <v>0.39600000000000002</v>
      </c>
      <c r="G53" s="64">
        <v>0.91666666666666663</v>
      </c>
      <c r="H53" s="64">
        <v>0.70763888888888893</v>
      </c>
      <c r="I53" s="64">
        <v>0.95833333333333337</v>
      </c>
      <c r="J53" s="64">
        <v>0.74930555555555556</v>
      </c>
      <c r="K53" s="64">
        <v>0.70833333333333337</v>
      </c>
      <c r="L53" s="64">
        <v>0.74930555555555556</v>
      </c>
      <c r="M53" s="68">
        <v>0.875</v>
      </c>
      <c r="N53" s="68">
        <v>0.9159722222222223</v>
      </c>
      <c r="O53" s="68">
        <v>0.75</v>
      </c>
      <c r="P53" s="68">
        <v>0.7909722222222223</v>
      </c>
      <c r="Q53" s="68">
        <v>0.91666666666666663</v>
      </c>
      <c r="R53" s="68">
        <v>0.95763888888888893</v>
      </c>
      <c r="S53" s="70">
        <v>0.75</v>
      </c>
      <c r="T53" s="23">
        <v>0.87430555555555556</v>
      </c>
      <c r="U53" s="23">
        <v>0.79166666666666663</v>
      </c>
      <c r="V53" s="23">
        <v>0.9159722222222223</v>
      </c>
      <c r="W53" s="21" t="s">
        <v>67</v>
      </c>
      <c r="X53" s="24" t="s">
        <v>46</v>
      </c>
      <c r="Y53" s="24" t="s">
        <v>47</v>
      </c>
      <c r="Z53" s="24" t="s">
        <v>172</v>
      </c>
      <c r="AA53" s="25">
        <v>43311</v>
      </c>
    </row>
    <row r="54" spans="1:27" x14ac:dyDescent="0.25">
      <c r="A54" s="21" t="s">
        <v>173</v>
      </c>
      <c r="B54" s="22">
        <v>0.20493</v>
      </c>
      <c r="C54" s="22">
        <v>0.27048</v>
      </c>
      <c r="D54" s="22">
        <v>0.81899999999999995</v>
      </c>
      <c r="E54" s="22">
        <v>0.60099999999999998</v>
      </c>
      <c r="F54" s="22">
        <v>0.38300000000000001</v>
      </c>
      <c r="G54" s="64">
        <v>0.9375</v>
      </c>
      <c r="H54" s="64">
        <v>0.7284722222222223</v>
      </c>
      <c r="I54" s="64">
        <v>0.9375</v>
      </c>
      <c r="J54" s="64">
        <v>0.7284722222222223</v>
      </c>
      <c r="K54" s="64">
        <v>0.72916666666666663</v>
      </c>
      <c r="L54" s="64">
        <v>0.77013888888888893</v>
      </c>
      <c r="M54" s="68">
        <v>0.89583333333333337</v>
      </c>
      <c r="N54" s="68">
        <v>0.93680555555555556</v>
      </c>
      <c r="O54" s="68">
        <v>0.72916666666666663</v>
      </c>
      <c r="P54" s="71">
        <v>0.77013888888888893</v>
      </c>
      <c r="Q54" s="68">
        <v>0.89583333333333337</v>
      </c>
      <c r="R54" s="68">
        <v>0.93680555555555556</v>
      </c>
      <c r="S54" s="70">
        <v>0.77083333333333337</v>
      </c>
      <c r="T54" s="23">
        <v>0.89513888888888893</v>
      </c>
      <c r="U54" s="23">
        <v>0.8125</v>
      </c>
      <c r="V54" s="23">
        <v>0.93680555555555556</v>
      </c>
      <c r="W54" s="21" t="s">
        <v>67</v>
      </c>
      <c r="X54" s="24" t="s">
        <v>77</v>
      </c>
      <c r="Y54" s="24" t="s">
        <v>47</v>
      </c>
      <c r="Z54" s="24" t="s">
        <v>174</v>
      </c>
      <c r="AA54" s="25">
        <v>43373</v>
      </c>
    </row>
    <row r="55" spans="1:27" x14ac:dyDescent="0.25">
      <c r="A55" s="21" t="s">
        <v>175</v>
      </c>
      <c r="B55" s="22">
        <v>0.22972000000000001</v>
      </c>
      <c r="C55" s="22">
        <v>0.32729000000000003</v>
      </c>
      <c r="D55" s="22">
        <v>1.0049999999999999</v>
      </c>
      <c r="E55" s="22">
        <v>0.72099999999999997</v>
      </c>
      <c r="F55" s="22">
        <v>0.436</v>
      </c>
      <c r="G55" s="64">
        <v>0.9375</v>
      </c>
      <c r="H55" s="64">
        <v>0.7284722222222223</v>
      </c>
      <c r="I55" s="64">
        <v>0.97916666666666663</v>
      </c>
      <c r="J55" s="64">
        <v>0.77013888888888893</v>
      </c>
      <c r="K55" s="64">
        <v>0.72916666666666663</v>
      </c>
      <c r="L55" s="64">
        <v>0.77013888888888893</v>
      </c>
      <c r="M55" s="68">
        <v>0.89583333333333337</v>
      </c>
      <c r="N55" s="68">
        <v>0.93680555555555556</v>
      </c>
      <c r="O55" s="68">
        <v>0.77083333333333337</v>
      </c>
      <c r="P55" s="68">
        <v>0.81180555555555556</v>
      </c>
      <c r="Q55" s="68">
        <v>0.9375</v>
      </c>
      <c r="R55" s="68">
        <v>0.9784722222222223</v>
      </c>
      <c r="S55" s="70">
        <v>0.77083333333333337</v>
      </c>
      <c r="T55" s="23">
        <v>0.89513888888888893</v>
      </c>
      <c r="U55" s="23">
        <v>0.8125</v>
      </c>
      <c r="V55" s="23">
        <v>0.93680555555555556</v>
      </c>
      <c r="W55" s="21" t="s">
        <v>67</v>
      </c>
      <c r="X55" s="24" t="s">
        <v>77</v>
      </c>
      <c r="Y55" s="24" t="s">
        <v>47</v>
      </c>
      <c r="Z55" s="24" t="s">
        <v>176</v>
      </c>
      <c r="AA55" s="25">
        <v>43373</v>
      </c>
    </row>
    <row r="56" spans="1:27" x14ac:dyDescent="0.25">
      <c r="A56" s="21" t="s">
        <v>177</v>
      </c>
      <c r="B56" s="22">
        <v>0.28819</v>
      </c>
      <c r="C56" s="22">
        <v>0.21933</v>
      </c>
      <c r="D56" s="22">
        <v>0.92</v>
      </c>
      <c r="E56" s="22">
        <v>0.59699999999999998</v>
      </c>
      <c r="F56" s="22">
        <v>0.436</v>
      </c>
      <c r="G56" s="64">
        <v>0.91666666666666663</v>
      </c>
      <c r="H56" s="64">
        <v>0.70763888888888893</v>
      </c>
      <c r="I56" s="64">
        <v>0.95833333333333337</v>
      </c>
      <c r="J56" s="64">
        <v>0.74930555555555556</v>
      </c>
      <c r="K56" s="64">
        <v>0.70833333333333337</v>
      </c>
      <c r="L56" s="64">
        <v>0.74930555555555556</v>
      </c>
      <c r="M56" s="68">
        <v>0.875</v>
      </c>
      <c r="N56" s="68">
        <v>0.9159722222222223</v>
      </c>
      <c r="O56" s="68">
        <v>0.75</v>
      </c>
      <c r="P56" s="68">
        <v>0.7909722222222223</v>
      </c>
      <c r="Q56" s="68">
        <v>0.91666666666666663</v>
      </c>
      <c r="R56" s="68">
        <v>0.95763888888888893</v>
      </c>
      <c r="S56" s="70">
        <v>0.75</v>
      </c>
      <c r="T56" s="23">
        <v>0.87430555555555556</v>
      </c>
      <c r="U56" s="23">
        <v>0.79166666666666663</v>
      </c>
      <c r="V56" s="23">
        <v>0.9159722222222223</v>
      </c>
      <c r="W56" s="21" t="s">
        <v>44</v>
      </c>
      <c r="X56" s="24" t="s">
        <v>106</v>
      </c>
      <c r="Y56" s="24" t="s">
        <v>47</v>
      </c>
      <c r="Z56" s="24" t="s">
        <v>178</v>
      </c>
      <c r="AA56" s="25">
        <v>43275</v>
      </c>
    </row>
    <row r="57" spans="1:27" x14ac:dyDescent="0.25">
      <c r="A57" s="21" t="s">
        <v>179</v>
      </c>
      <c r="B57" s="22">
        <v>0.20205999999999999</v>
      </c>
      <c r="C57" s="22">
        <v>0.32383000000000001</v>
      </c>
      <c r="D57" s="22">
        <v>0.89900000000000002</v>
      </c>
      <c r="E57" s="22">
        <v>0.64700000000000002</v>
      </c>
      <c r="F57" s="22">
        <v>0.39500000000000002</v>
      </c>
      <c r="G57" s="64">
        <v>0.91666666666666663</v>
      </c>
      <c r="H57" s="64">
        <v>0.70763888888888893</v>
      </c>
      <c r="I57" s="64">
        <v>0.95833333333333337</v>
      </c>
      <c r="J57" s="64">
        <v>0.74930555555555556</v>
      </c>
      <c r="K57" s="64">
        <v>0.70833333333333337</v>
      </c>
      <c r="L57" s="64">
        <v>0.74930555555555556</v>
      </c>
      <c r="M57" s="68">
        <v>0.875</v>
      </c>
      <c r="N57" s="68">
        <v>0.9159722222222223</v>
      </c>
      <c r="O57" s="68">
        <v>0.75</v>
      </c>
      <c r="P57" s="68">
        <v>0.7909722222222223</v>
      </c>
      <c r="Q57" s="68">
        <v>0.91666666666666663</v>
      </c>
      <c r="R57" s="68">
        <v>0.95763888888888893</v>
      </c>
      <c r="S57" s="70">
        <v>0.75</v>
      </c>
      <c r="T57" s="23">
        <v>0.87430555555555556</v>
      </c>
      <c r="U57" s="23">
        <v>0.79166666666666663</v>
      </c>
      <c r="V57" s="23">
        <v>0.9159722222222223</v>
      </c>
      <c r="W57" s="21" t="s">
        <v>67</v>
      </c>
      <c r="X57" s="24" t="s">
        <v>46</v>
      </c>
      <c r="Y57" s="24" t="s">
        <v>47</v>
      </c>
      <c r="Z57" s="24" t="s">
        <v>180</v>
      </c>
      <c r="AA57" s="25">
        <v>43311</v>
      </c>
    </row>
    <row r="58" spans="1:27" x14ac:dyDescent="0.25">
      <c r="A58" s="21" t="s">
        <v>181</v>
      </c>
      <c r="B58" s="22">
        <v>0.24362</v>
      </c>
      <c r="C58" s="22">
        <v>0.23719000000000001</v>
      </c>
      <c r="D58" s="22">
        <v>1.026</v>
      </c>
      <c r="E58" s="22">
        <v>0.64200000000000002</v>
      </c>
      <c r="F58" s="22">
        <v>0.40500000000000003</v>
      </c>
      <c r="G58" s="64">
        <v>0.89583333333333337</v>
      </c>
      <c r="H58" s="64">
        <v>0.68680555555555556</v>
      </c>
      <c r="I58" s="64">
        <v>0.89583333333333337</v>
      </c>
      <c r="J58" s="64">
        <v>0.68680555555555556</v>
      </c>
      <c r="K58" s="64">
        <v>0.6875</v>
      </c>
      <c r="L58" s="64">
        <v>0.7284722222222223</v>
      </c>
      <c r="M58" s="68">
        <v>0.85416666666666663</v>
      </c>
      <c r="N58" s="68">
        <v>0.89513888888888893</v>
      </c>
      <c r="O58" s="64">
        <v>0.6875</v>
      </c>
      <c r="P58" s="64">
        <v>0.7284722222222223</v>
      </c>
      <c r="Q58" s="68">
        <v>0.85416666666666663</v>
      </c>
      <c r="R58" s="68">
        <v>0.89513888888888893</v>
      </c>
      <c r="S58" s="70">
        <v>0.72916666666666663</v>
      </c>
      <c r="T58" s="23">
        <v>0.8534722222222223</v>
      </c>
      <c r="U58" s="23">
        <v>0.72916666666666663</v>
      </c>
      <c r="V58" s="23">
        <v>0.8534722222222223</v>
      </c>
      <c r="W58" s="21" t="s">
        <v>44</v>
      </c>
      <c r="X58" s="24" t="s">
        <v>182</v>
      </c>
      <c r="Y58" s="24" t="s">
        <v>61</v>
      </c>
      <c r="Z58" s="24" t="s">
        <v>183</v>
      </c>
      <c r="AA58" s="25">
        <v>43212</v>
      </c>
    </row>
    <row r="59" spans="1:27" x14ac:dyDescent="0.25">
      <c r="A59" s="21" t="s">
        <v>184</v>
      </c>
      <c r="B59" s="22">
        <v>0.27726000000000001</v>
      </c>
      <c r="C59" s="22">
        <v>0.20737</v>
      </c>
      <c r="D59" s="22">
        <v>0.82799999999999996</v>
      </c>
      <c r="E59" s="22">
        <v>0.53700000000000003</v>
      </c>
      <c r="F59" s="22">
        <v>0.40600000000000003</v>
      </c>
      <c r="G59" s="64">
        <v>0.91666666666666663</v>
      </c>
      <c r="H59" s="64">
        <v>0.70763888888888893</v>
      </c>
      <c r="I59" s="64">
        <v>0.95833333333333337</v>
      </c>
      <c r="J59" s="64">
        <v>0.74930555555555556</v>
      </c>
      <c r="K59" s="64">
        <v>0.70833333333333337</v>
      </c>
      <c r="L59" s="64">
        <v>0.74930555555555556</v>
      </c>
      <c r="M59" s="68">
        <v>0.875</v>
      </c>
      <c r="N59" s="68">
        <v>0.9159722222222223</v>
      </c>
      <c r="O59" s="68">
        <v>0.75</v>
      </c>
      <c r="P59" s="68">
        <v>0.7909722222222223</v>
      </c>
      <c r="Q59" s="68">
        <v>0.91666666666666663</v>
      </c>
      <c r="R59" s="68">
        <v>0.95763888888888893</v>
      </c>
      <c r="S59" s="70">
        <v>0.75</v>
      </c>
      <c r="T59" s="23">
        <v>0.87430555555555556</v>
      </c>
      <c r="U59" s="23">
        <v>0.79166666666666663</v>
      </c>
      <c r="V59" s="23">
        <v>0.9159722222222223</v>
      </c>
      <c r="W59" s="21" t="s">
        <v>44</v>
      </c>
      <c r="X59" s="24" t="s">
        <v>69</v>
      </c>
      <c r="Y59" s="24" t="s">
        <v>70</v>
      </c>
      <c r="Z59" s="24" t="s">
        <v>185</v>
      </c>
      <c r="AA59" s="25">
        <v>43198</v>
      </c>
    </row>
    <row r="60" spans="1:27" x14ac:dyDescent="0.25">
      <c r="A60" s="21" t="s">
        <v>186</v>
      </c>
      <c r="B60" s="22">
        <v>0.32873999999999998</v>
      </c>
      <c r="C60" s="22">
        <v>0.22417999999999999</v>
      </c>
      <c r="D60" s="22">
        <v>0.86499999999999999</v>
      </c>
      <c r="E60" s="22">
        <v>0.55600000000000005</v>
      </c>
      <c r="F60" s="22">
        <v>0.432</v>
      </c>
      <c r="G60" s="64">
        <v>0.91666666666666663</v>
      </c>
      <c r="H60" s="64">
        <v>0.70763888888888893</v>
      </c>
      <c r="I60" s="64">
        <v>0.95833333333333337</v>
      </c>
      <c r="J60" s="64">
        <v>0.74930555555555556</v>
      </c>
      <c r="K60" s="64">
        <v>0.70833333333333337</v>
      </c>
      <c r="L60" s="64">
        <v>0.74930555555555556</v>
      </c>
      <c r="M60" s="68">
        <v>0.875</v>
      </c>
      <c r="N60" s="68">
        <v>0.9159722222222223</v>
      </c>
      <c r="O60" s="68">
        <v>0.75</v>
      </c>
      <c r="P60" s="68">
        <v>0.7909722222222223</v>
      </c>
      <c r="Q60" s="68">
        <v>0.91666666666666663</v>
      </c>
      <c r="R60" s="68">
        <v>0.95763888888888893</v>
      </c>
      <c r="S60" s="70">
        <v>0.75</v>
      </c>
      <c r="T60" s="23">
        <v>0.87430555555555556</v>
      </c>
      <c r="U60" s="23">
        <v>0.79166666666666663</v>
      </c>
      <c r="V60" s="23">
        <v>0.9159722222222223</v>
      </c>
      <c r="W60" s="21" t="s">
        <v>44</v>
      </c>
      <c r="X60" s="24" t="s">
        <v>69</v>
      </c>
      <c r="Y60" s="24" t="s">
        <v>70</v>
      </c>
      <c r="Z60" s="24" t="s">
        <v>187</v>
      </c>
      <c r="AA60" s="25">
        <v>43396</v>
      </c>
    </row>
    <row r="61" spans="1:27" x14ac:dyDescent="0.25">
      <c r="A61" s="21" t="s">
        <v>188</v>
      </c>
      <c r="B61" s="22">
        <v>0.22849</v>
      </c>
      <c r="C61" s="22">
        <v>0.26296000000000003</v>
      </c>
      <c r="D61" s="22">
        <v>0.86199999999999999</v>
      </c>
      <c r="E61" s="22">
        <v>0.55600000000000005</v>
      </c>
      <c r="F61" s="22">
        <v>0.38300000000000001</v>
      </c>
      <c r="G61" s="64">
        <v>0.91666666666666663</v>
      </c>
      <c r="H61" s="64">
        <v>0.70763888888888893</v>
      </c>
      <c r="I61" s="64">
        <v>0.95833333333333337</v>
      </c>
      <c r="J61" s="64">
        <v>0.74930555555555556</v>
      </c>
      <c r="K61" s="64">
        <v>0.70833333333333337</v>
      </c>
      <c r="L61" s="64">
        <v>0.74930555555555556</v>
      </c>
      <c r="M61" s="68">
        <v>0.875</v>
      </c>
      <c r="N61" s="68">
        <v>0.9159722222222223</v>
      </c>
      <c r="O61" s="68">
        <v>0.75</v>
      </c>
      <c r="P61" s="68">
        <v>0.7909722222222223</v>
      </c>
      <c r="Q61" s="68">
        <v>0.91666666666666663</v>
      </c>
      <c r="R61" s="68">
        <v>0.95763888888888893</v>
      </c>
      <c r="S61" s="70">
        <v>0.75</v>
      </c>
      <c r="T61" s="23">
        <v>0.87430555555555556</v>
      </c>
      <c r="U61" s="23">
        <v>0.79166666666666663</v>
      </c>
      <c r="V61" s="23">
        <v>0.9159722222222223</v>
      </c>
      <c r="W61" s="21" t="s">
        <v>44</v>
      </c>
      <c r="X61" s="24" t="s">
        <v>69</v>
      </c>
      <c r="Y61" s="24" t="s">
        <v>70</v>
      </c>
      <c r="Z61" s="24" t="s">
        <v>189</v>
      </c>
      <c r="AA61" s="25">
        <v>43181</v>
      </c>
    </row>
    <row r="62" spans="1:27" x14ac:dyDescent="0.25">
      <c r="A62" s="21" t="s">
        <v>190</v>
      </c>
      <c r="B62" s="22">
        <v>0.17802999999999999</v>
      </c>
      <c r="C62" s="22">
        <v>0.36064000000000002</v>
      </c>
      <c r="D62" s="22">
        <v>0.96499999999999997</v>
      </c>
      <c r="E62" s="22">
        <v>0.67600000000000005</v>
      </c>
      <c r="F62" s="22">
        <v>0.38600000000000001</v>
      </c>
      <c r="G62" s="64">
        <v>0.91666666666666663</v>
      </c>
      <c r="H62" s="64">
        <v>0.70763888888888893</v>
      </c>
      <c r="I62" s="64">
        <v>0.95833333333333337</v>
      </c>
      <c r="J62" s="64">
        <v>0.74930555555555556</v>
      </c>
      <c r="K62" s="64">
        <v>0.70833333333333337</v>
      </c>
      <c r="L62" s="64">
        <v>0.74930555555555556</v>
      </c>
      <c r="M62" s="68">
        <v>0.875</v>
      </c>
      <c r="N62" s="68">
        <v>0.9159722222222223</v>
      </c>
      <c r="O62" s="68">
        <v>0.75</v>
      </c>
      <c r="P62" s="68">
        <v>0.7909722222222223</v>
      </c>
      <c r="Q62" s="68">
        <v>0.91666666666666663</v>
      </c>
      <c r="R62" s="68">
        <v>0.95763888888888893</v>
      </c>
      <c r="S62" s="70">
        <v>0.75</v>
      </c>
      <c r="T62" s="23">
        <v>0.87430555555555556</v>
      </c>
      <c r="U62" s="23">
        <v>0.79166666666666663</v>
      </c>
      <c r="V62" s="23">
        <v>0.9159722222222223</v>
      </c>
      <c r="W62" s="21" t="s">
        <v>67</v>
      </c>
      <c r="X62" s="24" t="s">
        <v>46</v>
      </c>
      <c r="Y62" s="24" t="s">
        <v>47</v>
      </c>
      <c r="Z62" s="24" t="s">
        <v>191</v>
      </c>
      <c r="AA62" s="25">
        <v>43311</v>
      </c>
    </row>
    <row r="63" spans="1:27" x14ac:dyDescent="0.25">
      <c r="A63" s="21" t="s">
        <v>192</v>
      </c>
      <c r="B63" s="22">
        <v>0.13986999999999999</v>
      </c>
      <c r="C63" s="22">
        <v>0.41109000000000001</v>
      </c>
      <c r="D63" s="22">
        <v>1.044</v>
      </c>
      <c r="E63" s="22">
        <v>0.70899999999999996</v>
      </c>
      <c r="F63" s="22">
        <v>0.375</v>
      </c>
      <c r="G63" s="64">
        <v>0.91666666666666663</v>
      </c>
      <c r="H63" s="64">
        <v>0.70763888888888893</v>
      </c>
      <c r="I63" s="64">
        <v>0.95833333333333337</v>
      </c>
      <c r="J63" s="64">
        <v>0.74930555555555556</v>
      </c>
      <c r="K63" s="64">
        <v>0.70833333333333337</v>
      </c>
      <c r="L63" s="64">
        <v>0.74930555555555556</v>
      </c>
      <c r="M63" s="68">
        <v>0.875</v>
      </c>
      <c r="N63" s="68">
        <v>0.9159722222222223</v>
      </c>
      <c r="O63" s="68">
        <v>0.75</v>
      </c>
      <c r="P63" s="68">
        <v>0.7909722222222223</v>
      </c>
      <c r="Q63" s="68">
        <v>0.91666666666666663</v>
      </c>
      <c r="R63" s="68">
        <v>0.95763888888888893</v>
      </c>
      <c r="S63" s="70">
        <v>0.75</v>
      </c>
      <c r="T63" s="23">
        <v>0.87430555555555556</v>
      </c>
      <c r="U63" s="23">
        <v>0.79166666666666663</v>
      </c>
      <c r="V63" s="23">
        <v>0.9159722222222223</v>
      </c>
      <c r="W63" s="21" t="s">
        <v>67</v>
      </c>
      <c r="X63" s="24" t="s">
        <v>46</v>
      </c>
      <c r="Y63" s="24" t="s">
        <v>47</v>
      </c>
      <c r="Z63" s="24" t="s">
        <v>193</v>
      </c>
      <c r="AA63" s="25">
        <v>43311</v>
      </c>
    </row>
    <row r="64" spans="1:27" x14ac:dyDescent="0.25">
      <c r="A64" s="21" t="s">
        <v>194</v>
      </c>
      <c r="B64" s="22">
        <v>0.26321</v>
      </c>
      <c r="C64" s="22">
        <v>0.29522999999999999</v>
      </c>
      <c r="D64" s="22">
        <v>1.1479999999999999</v>
      </c>
      <c r="E64" s="22">
        <v>0.71899999999999997</v>
      </c>
      <c r="F64" s="22">
        <v>0.45200000000000001</v>
      </c>
      <c r="G64" s="64">
        <v>0.91666666666666663</v>
      </c>
      <c r="H64" s="64">
        <v>0.70763888888888893</v>
      </c>
      <c r="I64" s="64">
        <v>0.95833333333333337</v>
      </c>
      <c r="J64" s="64">
        <v>0.74930555555555556</v>
      </c>
      <c r="K64" s="64">
        <v>0.70833333333333337</v>
      </c>
      <c r="L64" s="64">
        <v>0.74930555555555556</v>
      </c>
      <c r="M64" s="68">
        <v>0.875</v>
      </c>
      <c r="N64" s="68">
        <v>0.9159722222222223</v>
      </c>
      <c r="O64" s="68">
        <v>0.75</v>
      </c>
      <c r="P64" s="68">
        <v>0.7909722222222223</v>
      </c>
      <c r="Q64" s="68">
        <v>0.91666666666666663</v>
      </c>
      <c r="R64" s="68">
        <v>0.95763888888888893</v>
      </c>
      <c r="S64" s="70">
        <v>0.75</v>
      </c>
      <c r="T64" s="23">
        <v>0.87430555555555556</v>
      </c>
      <c r="U64" s="23">
        <v>0.79166666666666663</v>
      </c>
      <c r="V64" s="23">
        <v>0.9159722222222223</v>
      </c>
      <c r="W64" s="21" t="s">
        <v>44</v>
      </c>
      <c r="X64" s="24" t="s">
        <v>46</v>
      </c>
      <c r="Y64" s="24" t="s">
        <v>47</v>
      </c>
      <c r="Z64" s="24" t="s">
        <v>195</v>
      </c>
      <c r="AA64" s="25">
        <v>43303</v>
      </c>
    </row>
    <row r="65" spans="1:27" x14ac:dyDescent="0.25">
      <c r="A65" s="21" t="s">
        <v>196</v>
      </c>
      <c r="B65" s="22">
        <v>0.25649</v>
      </c>
      <c r="C65" s="22">
        <v>0.24117</v>
      </c>
      <c r="D65" s="22">
        <v>0.90100000000000002</v>
      </c>
      <c r="E65" s="22">
        <v>0.57299999999999995</v>
      </c>
      <c r="F65" s="22">
        <v>0.38500000000000001</v>
      </c>
      <c r="G65" s="64">
        <v>0.91666666666666663</v>
      </c>
      <c r="H65" s="64">
        <v>0.70763888888888893</v>
      </c>
      <c r="I65" s="64">
        <v>0.95833333333333337</v>
      </c>
      <c r="J65" s="64">
        <v>0.74930555555555556</v>
      </c>
      <c r="K65" s="64">
        <v>0.70833333333333337</v>
      </c>
      <c r="L65" s="64">
        <v>0.74930555555555556</v>
      </c>
      <c r="M65" s="68">
        <v>0.875</v>
      </c>
      <c r="N65" s="68">
        <v>0.9159722222222223</v>
      </c>
      <c r="O65" s="68">
        <v>0.75</v>
      </c>
      <c r="P65" s="68">
        <v>0.7909722222222223</v>
      </c>
      <c r="Q65" s="68">
        <v>0.91666666666666663</v>
      </c>
      <c r="R65" s="68">
        <v>0.95763888888888893</v>
      </c>
      <c r="S65" s="70">
        <v>0.75</v>
      </c>
      <c r="T65" s="23">
        <v>0.87430555555555556</v>
      </c>
      <c r="U65" s="23">
        <v>0.79166666666666663</v>
      </c>
      <c r="V65" s="23">
        <v>0.9159722222222223</v>
      </c>
      <c r="W65" s="21" t="s">
        <v>44</v>
      </c>
      <c r="X65" s="24" t="s">
        <v>94</v>
      </c>
      <c r="Y65" s="24" t="s">
        <v>70</v>
      </c>
      <c r="Z65" s="24" t="s">
        <v>197</v>
      </c>
      <c r="AA65" s="25">
        <v>43426</v>
      </c>
    </row>
    <row r="66" spans="1:27" x14ac:dyDescent="0.25">
      <c r="A66" s="21" t="s">
        <v>198</v>
      </c>
      <c r="B66" s="22">
        <v>0.26777000000000001</v>
      </c>
      <c r="C66" s="22">
        <v>0.23108000000000001</v>
      </c>
      <c r="D66" s="22">
        <v>1.0049999999999999</v>
      </c>
      <c r="E66" s="22">
        <v>0.63200000000000001</v>
      </c>
      <c r="F66" s="22">
        <v>0.40899999999999997</v>
      </c>
      <c r="G66" s="64">
        <v>0.89583333333333337</v>
      </c>
      <c r="H66" s="64">
        <v>0.68680555555555556</v>
      </c>
      <c r="I66" s="64">
        <v>0.89583333333333337</v>
      </c>
      <c r="J66" s="64">
        <v>0.7284722222222223</v>
      </c>
      <c r="K66" s="64">
        <v>0.6875</v>
      </c>
      <c r="L66" s="64">
        <v>0.7284722222222223</v>
      </c>
      <c r="M66" s="68">
        <v>0.85416666666666663</v>
      </c>
      <c r="N66" s="68">
        <v>0.89513888888888893</v>
      </c>
      <c r="O66" s="64">
        <v>0.6875</v>
      </c>
      <c r="P66" s="64">
        <v>0.7284722222222223</v>
      </c>
      <c r="Q66" s="68">
        <v>0.85416666666666663</v>
      </c>
      <c r="R66" s="68">
        <v>0.89513888888888893</v>
      </c>
      <c r="S66" s="70">
        <v>0.72916666666666663</v>
      </c>
      <c r="T66" s="23">
        <v>0.8534722222222223</v>
      </c>
      <c r="U66" s="23">
        <v>0.72916666666666663</v>
      </c>
      <c r="V66" s="23">
        <v>0.8534722222222223</v>
      </c>
      <c r="W66" s="21" t="s">
        <v>44</v>
      </c>
      <c r="X66" s="24" t="s">
        <v>199</v>
      </c>
      <c r="Y66" s="24" t="s">
        <v>61</v>
      </c>
      <c r="Z66" s="24" t="s">
        <v>200</v>
      </c>
      <c r="AA66" s="25">
        <v>43135</v>
      </c>
    </row>
    <row r="67" spans="1:27" x14ac:dyDescent="0.25">
      <c r="A67" s="21" t="s">
        <v>201</v>
      </c>
      <c r="B67" s="22">
        <v>0.30331000000000002</v>
      </c>
      <c r="C67" s="22">
        <v>0.25896999999999998</v>
      </c>
      <c r="D67" s="22">
        <v>1.024</v>
      </c>
      <c r="E67" s="22">
        <v>0.66700000000000004</v>
      </c>
      <c r="F67" s="22">
        <v>0.48399999999999999</v>
      </c>
      <c r="G67" s="64">
        <v>0.91666666666666663</v>
      </c>
      <c r="H67" s="64">
        <v>0.70763888888888893</v>
      </c>
      <c r="I67" s="64">
        <v>0.95833333333333337</v>
      </c>
      <c r="J67" s="64">
        <v>0.74930555555555556</v>
      </c>
      <c r="K67" s="64">
        <v>0.70833333333333337</v>
      </c>
      <c r="L67" s="64">
        <v>0.74930555555555556</v>
      </c>
      <c r="M67" s="68">
        <v>0.875</v>
      </c>
      <c r="N67" s="68">
        <v>0.9159722222222223</v>
      </c>
      <c r="O67" s="68">
        <v>0.75</v>
      </c>
      <c r="P67" s="68">
        <v>0.7909722222222223</v>
      </c>
      <c r="Q67" s="68">
        <v>0.91666666666666663</v>
      </c>
      <c r="R67" s="68">
        <v>0.95763888888888893</v>
      </c>
      <c r="S67" s="70">
        <v>0.75</v>
      </c>
      <c r="T67" s="23">
        <v>0.87430555555555556</v>
      </c>
      <c r="U67" s="23">
        <v>0.79166666666666663</v>
      </c>
      <c r="V67" s="23">
        <v>0.9159722222222223</v>
      </c>
      <c r="W67" s="21" t="s">
        <v>44</v>
      </c>
      <c r="X67" s="24" t="s">
        <v>202</v>
      </c>
      <c r="Y67" s="24" t="s">
        <v>70</v>
      </c>
      <c r="Z67" s="24" t="s">
        <v>203</v>
      </c>
      <c r="AA67" s="25">
        <v>43319</v>
      </c>
    </row>
    <row r="68" spans="1:27" x14ac:dyDescent="0.25">
      <c r="A68" s="21" t="s">
        <v>204</v>
      </c>
      <c r="B68" s="22">
        <v>0.31979000000000002</v>
      </c>
      <c r="C68" s="22">
        <v>0.24174000000000001</v>
      </c>
      <c r="D68" s="22">
        <v>0.94599999999999995</v>
      </c>
      <c r="E68" s="22">
        <v>0.60599999999999998</v>
      </c>
      <c r="F68" s="22">
        <v>0.44900000000000001</v>
      </c>
      <c r="G68" s="64">
        <v>0.89583333333333337</v>
      </c>
      <c r="H68" s="64">
        <v>0.68680555555555556</v>
      </c>
      <c r="I68" s="64">
        <v>0.97916666666666663</v>
      </c>
      <c r="J68" s="64">
        <v>0.7284722222222223</v>
      </c>
      <c r="K68" s="64">
        <v>0.6875</v>
      </c>
      <c r="L68" s="64">
        <v>0.7284722222222223</v>
      </c>
      <c r="M68" s="68">
        <v>0.85416666666666663</v>
      </c>
      <c r="N68" s="68">
        <v>0.89513888888888893</v>
      </c>
      <c r="O68" s="68">
        <v>0.72916666666666663</v>
      </c>
      <c r="P68" s="68">
        <v>0.77013888888888893</v>
      </c>
      <c r="Q68" s="68">
        <v>0.89583333333333337</v>
      </c>
      <c r="R68" s="68">
        <v>0.9784722222222223</v>
      </c>
      <c r="S68" s="70">
        <v>0.72916666666666663</v>
      </c>
      <c r="T68" s="23">
        <v>0.8534722222222223</v>
      </c>
      <c r="U68" s="23">
        <v>0.77083333333333337</v>
      </c>
      <c r="V68" s="23">
        <v>0.89513888888888893</v>
      </c>
      <c r="W68" s="21" t="s">
        <v>44</v>
      </c>
      <c r="X68" s="24" t="s">
        <v>69</v>
      </c>
      <c r="Y68" s="24" t="s">
        <v>70</v>
      </c>
      <c r="Z68" s="24" t="s">
        <v>205</v>
      </c>
      <c r="AA68" s="25">
        <v>43396</v>
      </c>
    </row>
    <row r="69" spans="1:27" x14ac:dyDescent="0.25">
      <c r="A69" s="21" t="s">
        <v>206</v>
      </c>
      <c r="B69" s="22">
        <v>0.33446999999999999</v>
      </c>
      <c r="C69" s="22">
        <v>0.32303999999999999</v>
      </c>
      <c r="D69" s="22">
        <v>1.3240000000000001</v>
      </c>
      <c r="E69" s="22">
        <v>0.83</v>
      </c>
      <c r="F69" s="22">
        <v>0.54</v>
      </c>
      <c r="G69" s="64">
        <v>0.9375</v>
      </c>
      <c r="H69" s="64">
        <v>0.7284722222222223</v>
      </c>
      <c r="I69" s="64">
        <v>0.9375</v>
      </c>
      <c r="J69" s="64">
        <v>0.9375</v>
      </c>
      <c r="K69" s="64">
        <v>0.72916666666666663</v>
      </c>
      <c r="L69" s="64">
        <v>0.77013888888888893</v>
      </c>
      <c r="M69" s="68">
        <v>0.89583333333333337</v>
      </c>
      <c r="N69" s="68">
        <v>0.93680555555555556</v>
      </c>
      <c r="O69" s="68">
        <v>0.72916666666666663</v>
      </c>
      <c r="P69" s="68">
        <v>0.77013888888888893</v>
      </c>
      <c r="Q69" s="68">
        <v>0.89583333333333337</v>
      </c>
      <c r="R69" s="68">
        <v>0.93680555555555556</v>
      </c>
      <c r="S69" s="70">
        <v>0.77083333333333337</v>
      </c>
      <c r="T69" s="23">
        <v>0.89513888888888893</v>
      </c>
      <c r="U69" s="23">
        <v>0.77083333333333337</v>
      </c>
      <c r="V69" s="23">
        <v>0.89513888888888893</v>
      </c>
      <c r="W69" s="21" t="s">
        <v>44</v>
      </c>
      <c r="X69" s="24" t="s">
        <v>77</v>
      </c>
      <c r="Y69" s="24" t="s">
        <v>47</v>
      </c>
      <c r="Z69" s="24" t="s">
        <v>207</v>
      </c>
      <c r="AA69" s="25">
        <v>43341</v>
      </c>
    </row>
    <row r="70" spans="1:27" x14ac:dyDescent="0.25">
      <c r="A70" s="21" t="s">
        <v>208</v>
      </c>
      <c r="B70" s="22">
        <v>0.34906999999999999</v>
      </c>
      <c r="C70" s="22">
        <v>0.32423999999999997</v>
      </c>
      <c r="D70" s="22">
        <v>1.3089999999999999</v>
      </c>
      <c r="E70" s="22">
        <v>0.82499999999999996</v>
      </c>
      <c r="F70" s="22">
        <v>0.54700000000000004</v>
      </c>
      <c r="G70" s="64">
        <v>0.9375</v>
      </c>
      <c r="H70" s="64">
        <v>0.7284722222222223</v>
      </c>
      <c r="I70" s="64">
        <v>0.97916666666666663</v>
      </c>
      <c r="J70" s="64">
        <v>0.77013888888888893</v>
      </c>
      <c r="K70" s="64">
        <v>0.72916666666666663</v>
      </c>
      <c r="L70" s="64">
        <v>0.77013888888888893</v>
      </c>
      <c r="M70" s="68">
        <v>0.89583333333333337</v>
      </c>
      <c r="N70" s="68">
        <v>0.93680555555555556</v>
      </c>
      <c r="O70" s="68">
        <v>0.77083333333333337</v>
      </c>
      <c r="P70" s="68">
        <v>0.81180555555555556</v>
      </c>
      <c r="Q70" s="68">
        <v>0.9375</v>
      </c>
      <c r="R70" s="68">
        <v>0.9784722222222223</v>
      </c>
      <c r="S70" s="70">
        <v>0.77083333333333337</v>
      </c>
      <c r="T70" s="23">
        <v>0.89513888888888893</v>
      </c>
      <c r="U70" s="23">
        <v>0.8125</v>
      </c>
      <c r="V70" s="23">
        <v>0.93680555555555556</v>
      </c>
      <c r="W70" s="21" t="s">
        <v>44</v>
      </c>
      <c r="X70" s="24" t="s">
        <v>77</v>
      </c>
      <c r="Y70" s="24" t="s">
        <v>47</v>
      </c>
      <c r="Z70" s="24" t="s">
        <v>209</v>
      </c>
      <c r="AA70" s="25">
        <v>43341</v>
      </c>
    </row>
    <row r="71" spans="1:27" x14ac:dyDescent="0.25">
      <c r="A71" s="21" t="s">
        <v>210</v>
      </c>
      <c r="B71" s="22">
        <v>0.33734999999999998</v>
      </c>
      <c r="C71" s="22">
        <v>0.26444000000000001</v>
      </c>
      <c r="D71" s="22">
        <v>1.1259999999999999</v>
      </c>
      <c r="E71" s="22">
        <v>0.72599999999999998</v>
      </c>
      <c r="F71" s="22">
        <v>0.51200000000000001</v>
      </c>
      <c r="G71" s="64">
        <v>0.89583333333333337</v>
      </c>
      <c r="H71" s="64">
        <v>0.68680555555555556</v>
      </c>
      <c r="I71" s="64">
        <v>0.9375</v>
      </c>
      <c r="J71" s="64">
        <v>0.74930555555555556</v>
      </c>
      <c r="K71" s="64">
        <v>0.6875</v>
      </c>
      <c r="L71" s="64">
        <v>0.7284722222222223</v>
      </c>
      <c r="M71" s="68">
        <v>0.85416666666666663</v>
      </c>
      <c r="N71" s="68">
        <v>0.89513888888888893</v>
      </c>
      <c r="O71" s="68">
        <v>0.72916666666666663</v>
      </c>
      <c r="P71" s="68">
        <v>0.77013888888888893</v>
      </c>
      <c r="Q71" s="68">
        <v>0.89583333333333337</v>
      </c>
      <c r="R71" s="68">
        <v>0.93680555555555556</v>
      </c>
      <c r="S71" s="70">
        <v>0.72916666666666663</v>
      </c>
      <c r="T71" s="23">
        <v>0.8534722222222223</v>
      </c>
      <c r="U71" s="23">
        <v>0.77083333333333337</v>
      </c>
      <c r="V71" s="23">
        <v>0.89513888888888893</v>
      </c>
      <c r="W71" s="21" t="s">
        <v>44</v>
      </c>
      <c r="X71" s="24" t="s">
        <v>69</v>
      </c>
      <c r="Y71" s="24" t="s">
        <v>70</v>
      </c>
      <c r="Z71" s="24" t="s">
        <v>211</v>
      </c>
      <c r="AA71" s="25">
        <v>43339</v>
      </c>
    </row>
    <row r="72" spans="1:27" x14ac:dyDescent="0.25">
      <c r="A72" s="21" t="s">
        <v>212</v>
      </c>
      <c r="B72" s="22">
        <v>0.24156</v>
      </c>
      <c r="C72" s="22">
        <v>0.37131999999999998</v>
      </c>
      <c r="D72" s="22">
        <v>1.2929999999999999</v>
      </c>
      <c r="E72" s="22">
        <v>0.83599999999999997</v>
      </c>
      <c r="F72" s="22">
        <v>0.52</v>
      </c>
      <c r="G72" s="64">
        <v>0.91666666666666663</v>
      </c>
      <c r="H72" s="64">
        <v>0.70763888888888893</v>
      </c>
      <c r="I72" s="64">
        <v>0.91666666666666663</v>
      </c>
      <c r="J72" s="64">
        <v>0.7284722222222223</v>
      </c>
      <c r="K72" s="64">
        <v>0.70833333333333337</v>
      </c>
      <c r="L72" s="64">
        <v>0.74930555555555556</v>
      </c>
      <c r="M72" s="68">
        <v>0.875</v>
      </c>
      <c r="N72" s="68">
        <v>0.9159722222222223</v>
      </c>
      <c r="O72" s="64">
        <v>0.70833333333333337</v>
      </c>
      <c r="P72" s="64">
        <v>0.74930555555555556</v>
      </c>
      <c r="Q72" s="68">
        <v>0.875</v>
      </c>
      <c r="R72" s="68">
        <v>0.9159722222222223</v>
      </c>
      <c r="S72" s="70">
        <v>0.75</v>
      </c>
      <c r="T72" s="23">
        <v>0.87430555555555556</v>
      </c>
      <c r="U72" s="23">
        <v>0.75</v>
      </c>
      <c r="V72" s="23">
        <v>0.87430555555555556</v>
      </c>
      <c r="W72" s="21" t="s">
        <v>44</v>
      </c>
      <c r="X72" s="24" t="s">
        <v>213</v>
      </c>
      <c r="Y72" s="24" t="s">
        <v>51</v>
      </c>
      <c r="Z72" s="24" t="s">
        <v>214</v>
      </c>
      <c r="AA72" s="25">
        <v>43447</v>
      </c>
    </row>
    <row r="73" spans="1:27" x14ac:dyDescent="0.25">
      <c r="A73" s="21" t="s">
        <v>215</v>
      </c>
      <c r="B73" s="22">
        <v>0.28544000000000003</v>
      </c>
      <c r="C73" s="22">
        <v>0.29724</v>
      </c>
      <c r="D73" s="22">
        <v>1.4219999999999999</v>
      </c>
      <c r="E73" s="22">
        <v>0.79600000000000004</v>
      </c>
      <c r="F73" s="22">
        <v>0.442</v>
      </c>
      <c r="G73" s="64">
        <v>0.91666666666666663</v>
      </c>
      <c r="H73" s="64">
        <v>0.70763888888888893</v>
      </c>
      <c r="I73" s="64">
        <v>0.95833333333333337</v>
      </c>
      <c r="J73" s="64">
        <v>0.74930555555555556</v>
      </c>
      <c r="K73" s="64">
        <v>0.70833333333333337</v>
      </c>
      <c r="L73" s="64">
        <v>0.74930555555555556</v>
      </c>
      <c r="M73" s="68">
        <v>0.875</v>
      </c>
      <c r="N73" s="68">
        <v>0.9159722222222223</v>
      </c>
      <c r="O73" s="68">
        <v>0.75</v>
      </c>
      <c r="P73" s="68">
        <v>0.7909722222222223</v>
      </c>
      <c r="Q73" s="68">
        <v>0.91666666666666663</v>
      </c>
      <c r="R73" s="68">
        <v>0.95763888888888893</v>
      </c>
      <c r="S73" s="70">
        <v>0.75</v>
      </c>
      <c r="T73" s="23">
        <v>0.87430555555555556</v>
      </c>
      <c r="U73" s="23">
        <v>0.79166666666666663</v>
      </c>
      <c r="V73" s="23">
        <v>0.9159722222222223</v>
      </c>
      <c r="W73" s="21" t="s">
        <v>44</v>
      </c>
      <c r="X73" s="24" t="s">
        <v>46</v>
      </c>
      <c r="Y73" s="24" t="s">
        <v>47</v>
      </c>
      <c r="Z73" s="24" t="s">
        <v>216</v>
      </c>
      <c r="AA73" s="25">
        <v>43303</v>
      </c>
    </row>
    <row r="74" spans="1:27" x14ac:dyDescent="0.25">
      <c r="A74" s="21" t="s">
        <v>271</v>
      </c>
      <c r="B74" s="22">
        <v>0.27087</v>
      </c>
      <c r="C74" s="22">
        <v>0.21276</v>
      </c>
      <c r="D74" s="22">
        <v>0.86499999999999999</v>
      </c>
      <c r="E74" s="22">
        <v>0.56200000000000006</v>
      </c>
      <c r="F74" s="22">
        <v>0.41199999999999998</v>
      </c>
      <c r="G74" s="64">
        <v>0.89583333333333337</v>
      </c>
      <c r="H74" s="64">
        <v>0.68680555555555556</v>
      </c>
      <c r="I74" s="64">
        <v>0.9375</v>
      </c>
      <c r="J74" s="64">
        <v>0.7284722222222223</v>
      </c>
      <c r="K74" s="64">
        <v>0.6875</v>
      </c>
      <c r="L74" s="64">
        <v>0.7284722222222223</v>
      </c>
      <c r="M74" s="68">
        <v>0.85416666666666663</v>
      </c>
      <c r="N74" s="68">
        <v>0.89513888888888893</v>
      </c>
      <c r="O74" s="68">
        <v>0.72916666666666663</v>
      </c>
      <c r="P74" s="68">
        <v>0.77013888888888893</v>
      </c>
      <c r="Q74" s="68">
        <v>0.89583333333333337</v>
      </c>
      <c r="R74" s="68">
        <v>0.93680555555555556</v>
      </c>
      <c r="S74" s="70">
        <v>0.72916666666666663</v>
      </c>
      <c r="T74" s="23">
        <v>0.8534722222222223</v>
      </c>
      <c r="U74" s="23">
        <v>0.77083333333333337</v>
      </c>
      <c r="V74" s="23">
        <v>0.89513888888888893</v>
      </c>
      <c r="W74" s="21" t="s">
        <v>44</v>
      </c>
      <c r="X74" s="24" t="s">
        <v>69</v>
      </c>
      <c r="Y74" s="24" t="s">
        <v>70</v>
      </c>
      <c r="Z74" s="24" t="s">
        <v>217</v>
      </c>
      <c r="AA74" s="25">
        <v>43285</v>
      </c>
    </row>
    <row r="75" spans="1:27" x14ac:dyDescent="0.25">
      <c r="A75" s="21" t="s">
        <v>218</v>
      </c>
      <c r="B75" s="22">
        <v>0.30214000000000002</v>
      </c>
      <c r="C75" s="22">
        <v>0.31353999999999999</v>
      </c>
      <c r="D75" s="22">
        <v>1.2569999999999999</v>
      </c>
      <c r="E75" s="22">
        <v>0.79600000000000004</v>
      </c>
      <c r="F75" s="22">
        <v>0.51900000000000002</v>
      </c>
      <c r="G75" s="64">
        <v>0.91666666666666663</v>
      </c>
      <c r="H75" s="64">
        <v>0.70763888888888893</v>
      </c>
      <c r="I75" s="64">
        <v>0.91666666666666663</v>
      </c>
      <c r="J75" s="64">
        <v>0.7284722222222223</v>
      </c>
      <c r="K75" s="64">
        <v>0.70833333333333337</v>
      </c>
      <c r="L75" s="64">
        <v>0.74930555555555556</v>
      </c>
      <c r="M75" s="68">
        <v>0.875</v>
      </c>
      <c r="N75" s="68">
        <v>0.9159722222222223</v>
      </c>
      <c r="O75" s="68">
        <v>0.70833333333333337</v>
      </c>
      <c r="P75" s="68">
        <v>0.74930555555555556</v>
      </c>
      <c r="Q75" s="68">
        <v>0.875</v>
      </c>
      <c r="R75" s="68">
        <v>0.9159722222222223</v>
      </c>
      <c r="S75" s="70">
        <v>0.75</v>
      </c>
      <c r="T75" s="23">
        <v>0.87430555555555556</v>
      </c>
      <c r="U75" s="23">
        <v>0.75</v>
      </c>
      <c r="V75" s="23">
        <v>0.87430555555555556</v>
      </c>
      <c r="W75" s="21" t="s">
        <v>44</v>
      </c>
      <c r="X75" s="24" t="s">
        <v>202</v>
      </c>
      <c r="Y75" s="24" t="s">
        <v>70</v>
      </c>
      <c r="Z75" s="24" t="s">
        <v>219</v>
      </c>
      <c r="AA75" s="25">
        <v>43334</v>
      </c>
    </row>
    <row r="76" spans="1:27" x14ac:dyDescent="0.25">
      <c r="A76" s="21" t="s">
        <v>220</v>
      </c>
      <c r="B76" s="22">
        <v>0.27883000000000002</v>
      </c>
      <c r="C76" s="22">
        <v>0.28634999999999999</v>
      </c>
      <c r="D76" s="22">
        <v>1.089</v>
      </c>
      <c r="E76" s="22">
        <v>0.69099999999999995</v>
      </c>
      <c r="F76" s="22">
        <v>0.46100000000000002</v>
      </c>
      <c r="G76" s="64">
        <v>0.89583333333333337</v>
      </c>
      <c r="H76" s="64">
        <v>0.68680555555555556</v>
      </c>
      <c r="I76" s="64">
        <v>0.9375</v>
      </c>
      <c r="J76" s="64">
        <v>0.7284722222222223</v>
      </c>
      <c r="K76" s="64">
        <v>0.6875</v>
      </c>
      <c r="L76" s="64">
        <v>0.7284722222222223</v>
      </c>
      <c r="M76" s="68">
        <v>0.85416666666666663</v>
      </c>
      <c r="N76" s="68">
        <v>0.89513888888888893</v>
      </c>
      <c r="O76" s="68">
        <v>0.72916666666666663</v>
      </c>
      <c r="P76" s="68">
        <v>0.77013888888888893</v>
      </c>
      <c r="Q76" s="68">
        <v>0.89583333333333337</v>
      </c>
      <c r="R76" s="68">
        <v>0.93680555555555556</v>
      </c>
      <c r="S76" s="70">
        <v>0.72916666666666663</v>
      </c>
      <c r="T76" s="23">
        <v>0.8534722222222223</v>
      </c>
      <c r="U76" s="23">
        <v>0.77083333333333337</v>
      </c>
      <c r="V76" s="23">
        <v>0.89513888888888893</v>
      </c>
      <c r="W76" s="21" t="s">
        <v>44</v>
      </c>
      <c r="X76" s="24" t="s">
        <v>94</v>
      </c>
      <c r="Y76" s="24" t="s">
        <v>70</v>
      </c>
      <c r="Z76" s="24" t="s">
        <v>221</v>
      </c>
      <c r="AA76" s="25">
        <v>43273</v>
      </c>
    </row>
    <row r="77" spans="1:27" x14ac:dyDescent="0.25">
      <c r="A77" s="21" t="s">
        <v>222</v>
      </c>
      <c r="B77" s="22">
        <v>0.24468000000000001</v>
      </c>
      <c r="C77" s="22">
        <v>0.30032999999999999</v>
      </c>
      <c r="D77" s="22">
        <v>1.0449999999999999</v>
      </c>
      <c r="E77" s="22">
        <v>0.66600000000000004</v>
      </c>
      <c r="F77" s="22">
        <v>0.434</v>
      </c>
      <c r="G77" s="64">
        <v>0.89583333333333337</v>
      </c>
      <c r="H77" s="64">
        <v>0.68680555555555556</v>
      </c>
      <c r="I77" s="64">
        <v>0.89583333333333337</v>
      </c>
      <c r="J77" s="64">
        <v>0.7284722222222223</v>
      </c>
      <c r="K77" s="64">
        <v>0.6875</v>
      </c>
      <c r="L77" s="64">
        <v>0.7284722222222223</v>
      </c>
      <c r="M77" s="68">
        <v>0.85416666666666663</v>
      </c>
      <c r="N77" s="68">
        <v>0.89513888888888893</v>
      </c>
      <c r="O77" s="68">
        <v>0.72916666666666663</v>
      </c>
      <c r="P77" s="68">
        <v>0.77013888888888893</v>
      </c>
      <c r="Q77" s="68">
        <v>0.89583333333333337</v>
      </c>
      <c r="R77" s="68">
        <v>0.93680555555555556</v>
      </c>
      <c r="S77" s="70">
        <v>0.72916666666666663</v>
      </c>
      <c r="T77" s="23">
        <v>0.8534722222222223</v>
      </c>
      <c r="U77" s="23">
        <v>0.77083333333333337</v>
      </c>
      <c r="V77" s="23">
        <v>0.89513888888888893</v>
      </c>
      <c r="W77" s="21" t="s">
        <v>44</v>
      </c>
      <c r="X77" s="24" t="s">
        <v>223</v>
      </c>
      <c r="Y77" s="24" t="s">
        <v>65</v>
      </c>
      <c r="Z77" s="24" t="s">
        <v>224</v>
      </c>
      <c r="AA77" s="25">
        <v>43198</v>
      </c>
    </row>
    <row r="78" spans="1:27" x14ac:dyDescent="0.25">
      <c r="A78" s="21" t="s">
        <v>225</v>
      </c>
      <c r="B78" s="22">
        <v>0.26445999999999997</v>
      </c>
      <c r="C78" s="22">
        <v>0.30379</v>
      </c>
      <c r="D78" s="22">
        <v>1.153</v>
      </c>
      <c r="E78" s="22">
        <v>0.73099999999999998</v>
      </c>
      <c r="F78" s="22">
        <v>0.47199999999999998</v>
      </c>
      <c r="G78" s="64">
        <v>0.89583333333333337</v>
      </c>
      <c r="H78" s="64">
        <v>0.68680555555555556</v>
      </c>
      <c r="I78" s="64">
        <v>0.9375</v>
      </c>
      <c r="J78" s="64">
        <v>0.74930555555555556</v>
      </c>
      <c r="K78" s="64">
        <v>0.6875</v>
      </c>
      <c r="L78" s="64">
        <v>0.7284722222222223</v>
      </c>
      <c r="M78" s="68">
        <v>0.85416666666666663</v>
      </c>
      <c r="N78" s="68">
        <v>0.89513888888888893</v>
      </c>
      <c r="O78" s="68">
        <v>0.72916666666666663</v>
      </c>
      <c r="P78" s="68">
        <v>0.77013888888888893</v>
      </c>
      <c r="Q78" s="68">
        <v>0.89583333333333337</v>
      </c>
      <c r="R78" s="68">
        <v>0.93680555555555556</v>
      </c>
      <c r="S78" s="70">
        <v>0.72916666666666663</v>
      </c>
      <c r="T78" s="23">
        <v>0.8534722222222223</v>
      </c>
      <c r="U78" s="23">
        <v>0.77083333333333337</v>
      </c>
      <c r="V78" s="23">
        <v>0.89513888888888893</v>
      </c>
      <c r="W78" s="21" t="s">
        <v>44</v>
      </c>
      <c r="X78" s="24" t="s">
        <v>226</v>
      </c>
      <c r="Y78" s="24" t="s">
        <v>65</v>
      </c>
      <c r="Z78" s="24" t="s">
        <v>227</v>
      </c>
      <c r="AA78" s="25">
        <v>43198</v>
      </c>
    </row>
    <row r="79" spans="1:27" x14ac:dyDescent="0.25">
      <c r="A79" s="21" t="s">
        <v>228</v>
      </c>
      <c r="B79" s="22">
        <v>0.25308999999999998</v>
      </c>
      <c r="C79" s="22">
        <v>0.23935999999999999</v>
      </c>
      <c r="D79" s="22">
        <v>0.97</v>
      </c>
      <c r="E79" s="22">
        <v>0.59699999999999998</v>
      </c>
      <c r="F79" s="22">
        <v>0.378</v>
      </c>
      <c r="G79" s="64">
        <v>0.89583333333333337</v>
      </c>
      <c r="H79" s="64">
        <v>0.68680555555555556</v>
      </c>
      <c r="I79" s="64">
        <v>0.89583333333333337</v>
      </c>
      <c r="J79" s="64">
        <v>0.74930555555555556</v>
      </c>
      <c r="K79" s="64">
        <v>0.6875</v>
      </c>
      <c r="L79" s="64">
        <v>0.7284722222222223</v>
      </c>
      <c r="M79" s="68">
        <v>0.85416666666666663</v>
      </c>
      <c r="N79" s="68">
        <v>0.89513888888888893</v>
      </c>
      <c r="O79" s="64">
        <v>0.6875</v>
      </c>
      <c r="P79" s="64">
        <v>0.7284722222222223</v>
      </c>
      <c r="Q79" s="68">
        <v>0.85416666666666663</v>
      </c>
      <c r="R79" s="68">
        <v>0.89513888888888893</v>
      </c>
      <c r="S79" s="70">
        <v>0.72916666666666663</v>
      </c>
      <c r="T79" s="23">
        <v>0.8534722222222223</v>
      </c>
      <c r="U79" s="23">
        <v>0.72916666666666663</v>
      </c>
      <c r="V79" s="23">
        <v>0.8534722222222223</v>
      </c>
      <c r="W79" s="21" t="s">
        <v>44</v>
      </c>
      <c r="X79" s="24" t="s">
        <v>229</v>
      </c>
      <c r="Y79" s="24" t="s">
        <v>61</v>
      </c>
      <c r="Z79" s="24" t="s">
        <v>230</v>
      </c>
      <c r="AA79" s="25">
        <v>43212</v>
      </c>
    </row>
    <row r="80" spans="1:27" x14ac:dyDescent="0.25">
      <c r="A80" s="21" t="s">
        <v>231</v>
      </c>
      <c r="B80" s="22">
        <v>0.26035000000000003</v>
      </c>
      <c r="C80" s="22">
        <v>0.36226000000000003</v>
      </c>
      <c r="D80" s="22">
        <v>1.1759999999999999</v>
      </c>
      <c r="E80" s="22">
        <v>0.76300000000000001</v>
      </c>
      <c r="F80" s="22">
        <v>0.497</v>
      </c>
      <c r="G80" s="64">
        <v>0.91666666666666663</v>
      </c>
      <c r="H80" s="64">
        <v>0.70763888888888893</v>
      </c>
      <c r="I80" s="64">
        <v>0.95833333333333337</v>
      </c>
      <c r="J80" s="64">
        <v>0.74930555555555556</v>
      </c>
      <c r="K80" s="64">
        <v>0.70833333333333337</v>
      </c>
      <c r="L80" s="64">
        <v>0.74930555555555556</v>
      </c>
      <c r="M80" s="68">
        <v>0.875</v>
      </c>
      <c r="N80" s="68">
        <v>0.9159722222222223</v>
      </c>
      <c r="O80" s="68">
        <v>0.75</v>
      </c>
      <c r="P80" s="68">
        <v>0.7909722222222223</v>
      </c>
      <c r="Q80" s="68">
        <v>0.91666666666666663</v>
      </c>
      <c r="R80" s="68">
        <v>0.95763888888888893</v>
      </c>
      <c r="S80" s="70">
        <v>0.75</v>
      </c>
      <c r="T80" s="23">
        <v>0.87430555555555556</v>
      </c>
      <c r="U80" s="23">
        <v>0.79166666666666663</v>
      </c>
      <c r="V80" s="23">
        <v>0.9159722222222223</v>
      </c>
      <c r="W80" s="21" t="s">
        <v>44</v>
      </c>
      <c r="X80" s="24" t="s">
        <v>115</v>
      </c>
      <c r="Y80" s="24" t="s">
        <v>70</v>
      </c>
      <c r="Z80" s="24" t="s">
        <v>232</v>
      </c>
      <c r="AA80" s="25">
        <v>43174</v>
      </c>
    </row>
    <row r="81" spans="1:27" x14ac:dyDescent="0.25">
      <c r="A81" s="21" t="s">
        <v>233</v>
      </c>
      <c r="B81" s="22">
        <v>0.27538000000000001</v>
      </c>
      <c r="C81" s="22">
        <v>0.32029000000000002</v>
      </c>
      <c r="D81" s="22">
        <v>1.1639999999999999</v>
      </c>
      <c r="E81" s="22">
        <v>0.73</v>
      </c>
      <c r="F81" s="22">
        <v>0.46400000000000002</v>
      </c>
      <c r="G81" s="64">
        <v>0.91666666666666663</v>
      </c>
      <c r="H81" s="64">
        <v>0.70763888888888893</v>
      </c>
      <c r="I81" s="64">
        <v>0.91666666666666663</v>
      </c>
      <c r="J81" s="64">
        <v>0.74930555555555556</v>
      </c>
      <c r="K81" s="64">
        <v>0.70833333333333337</v>
      </c>
      <c r="L81" s="64">
        <v>0.74930555555555556</v>
      </c>
      <c r="M81" s="68">
        <v>0.875</v>
      </c>
      <c r="N81" s="68">
        <v>0.9159722222222223</v>
      </c>
      <c r="O81" s="68">
        <v>0.75</v>
      </c>
      <c r="P81" s="68">
        <v>0.7909722222222223</v>
      </c>
      <c r="Q81" s="68">
        <v>0.91666666666666663</v>
      </c>
      <c r="R81" s="68">
        <v>0.95763888888888893</v>
      </c>
      <c r="S81" s="70">
        <v>0.75</v>
      </c>
      <c r="T81" s="23">
        <v>0.87430555555555556</v>
      </c>
      <c r="U81" s="23">
        <v>0.79166666666666663</v>
      </c>
      <c r="V81" s="23">
        <v>0.9159722222222223</v>
      </c>
      <c r="W81" s="21" t="s">
        <v>44</v>
      </c>
      <c r="X81" s="24" t="s">
        <v>115</v>
      </c>
      <c r="Y81" s="24" t="s">
        <v>70</v>
      </c>
      <c r="Z81" s="24" t="s">
        <v>234</v>
      </c>
      <c r="AA81" s="25">
        <v>43273</v>
      </c>
    </row>
    <row r="82" spans="1:27" x14ac:dyDescent="0.25">
      <c r="A82" s="21" t="s">
        <v>235</v>
      </c>
      <c r="B82" s="22">
        <v>0.26943</v>
      </c>
      <c r="C82" s="22">
        <v>0.30234</v>
      </c>
      <c r="D82" s="22">
        <v>1.214</v>
      </c>
      <c r="E82" s="22">
        <v>0.76</v>
      </c>
      <c r="F82" s="22">
        <v>0.46899999999999997</v>
      </c>
      <c r="G82" s="64">
        <v>0.89583333333333337</v>
      </c>
      <c r="H82" s="64">
        <v>0.68680555555555556</v>
      </c>
      <c r="I82" s="64">
        <v>0.89583333333333337</v>
      </c>
      <c r="J82" s="64">
        <v>0.68680555555555556</v>
      </c>
      <c r="K82" s="64">
        <v>0.6875</v>
      </c>
      <c r="L82" s="64">
        <v>0.7284722222222223</v>
      </c>
      <c r="M82" s="68">
        <v>0.85416666666666663</v>
      </c>
      <c r="N82" s="68">
        <v>0.89513888888888893</v>
      </c>
      <c r="O82" s="64">
        <v>0.6875</v>
      </c>
      <c r="P82" s="64">
        <v>0.7284722222222223</v>
      </c>
      <c r="Q82" s="68">
        <v>0.85416666666666663</v>
      </c>
      <c r="R82" s="68">
        <v>0.89513888888888893</v>
      </c>
      <c r="S82" s="70">
        <v>0.72916666666666663</v>
      </c>
      <c r="T82" s="23">
        <v>0.8534722222222223</v>
      </c>
      <c r="U82" s="23">
        <v>0.72916666666666663</v>
      </c>
      <c r="V82" s="23">
        <v>0.8534722222222223</v>
      </c>
      <c r="W82" s="21" t="s">
        <v>44</v>
      </c>
      <c r="X82" s="24" t="s">
        <v>199</v>
      </c>
      <c r="Y82" s="24" t="s">
        <v>61</v>
      </c>
      <c r="Z82" s="24" t="s">
        <v>236</v>
      </c>
      <c r="AA82" s="25">
        <v>43340</v>
      </c>
    </row>
    <row r="83" spans="1:27" x14ac:dyDescent="0.25">
      <c r="A83" s="21" t="s">
        <v>237</v>
      </c>
      <c r="B83" s="22">
        <v>0.24474000000000001</v>
      </c>
      <c r="C83" s="22">
        <v>0.26956000000000002</v>
      </c>
      <c r="D83" s="22">
        <v>1.077</v>
      </c>
      <c r="E83" s="22">
        <v>0.67300000000000004</v>
      </c>
      <c r="F83" s="22">
        <v>0.41599999999999998</v>
      </c>
      <c r="G83" s="64">
        <v>0.89583333333333337</v>
      </c>
      <c r="H83" s="64">
        <v>0.68680555555555556</v>
      </c>
      <c r="I83" s="64">
        <v>0.89583333333333337</v>
      </c>
      <c r="J83" s="64">
        <v>0.70763888888888893</v>
      </c>
      <c r="K83" s="64">
        <v>0.6875</v>
      </c>
      <c r="L83" s="64">
        <v>0.7284722222222223</v>
      </c>
      <c r="M83" s="68">
        <v>0.85416666666666663</v>
      </c>
      <c r="N83" s="68">
        <v>0.89513888888888893</v>
      </c>
      <c r="O83" s="64">
        <v>0.6875</v>
      </c>
      <c r="P83" s="64">
        <v>0.7284722222222223</v>
      </c>
      <c r="Q83" s="68">
        <v>0.85416666666666663</v>
      </c>
      <c r="R83" s="68">
        <v>0.89513888888888893</v>
      </c>
      <c r="S83" s="70">
        <v>0.72916666666666663</v>
      </c>
      <c r="T83" s="23">
        <v>0.8534722222222223</v>
      </c>
      <c r="U83" s="23">
        <v>0.72916666666666663</v>
      </c>
      <c r="V83" s="23">
        <v>0.8534722222222223</v>
      </c>
      <c r="W83" s="21" t="s">
        <v>44</v>
      </c>
      <c r="X83" s="24" t="s">
        <v>70</v>
      </c>
      <c r="Y83" s="24" t="s">
        <v>61</v>
      </c>
      <c r="Z83" s="24" t="s">
        <v>238</v>
      </c>
      <c r="AA83" s="25">
        <v>43212</v>
      </c>
    </row>
    <row r="84" spans="1:27" x14ac:dyDescent="0.25">
      <c r="A84" s="21" t="s">
        <v>239</v>
      </c>
      <c r="B84" s="22">
        <v>0.27467000000000003</v>
      </c>
      <c r="C84" s="22">
        <v>0.33062999999999998</v>
      </c>
      <c r="D84" s="22">
        <v>1.3140000000000001</v>
      </c>
      <c r="E84" s="22">
        <v>0.81799999999999995</v>
      </c>
      <c r="F84" s="22">
        <v>0.49099999999999999</v>
      </c>
      <c r="G84" s="64">
        <v>0.91666666666666663</v>
      </c>
      <c r="H84" s="64">
        <v>0.70763888888888893</v>
      </c>
      <c r="I84" s="64">
        <v>0.95833333333333337</v>
      </c>
      <c r="J84" s="64">
        <v>0.74930555555555556</v>
      </c>
      <c r="K84" s="64">
        <v>0.70833333333333337</v>
      </c>
      <c r="L84" s="64">
        <v>0.74930555555555556</v>
      </c>
      <c r="M84" s="68">
        <v>0.875</v>
      </c>
      <c r="N84" s="68">
        <v>0.9159722222222223</v>
      </c>
      <c r="O84" s="64">
        <v>0.70833333333333337</v>
      </c>
      <c r="P84" s="64">
        <v>0.74930555555555556</v>
      </c>
      <c r="Q84" s="68">
        <v>0.875</v>
      </c>
      <c r="R84" s="68">
        <v>0.9159722222222223</v>
      </c>
      <c r="S84" s="70">
        <v>0.75</v>
      </c>
      <c r="T84" s="23">
        <v>0.87430555555555556</v>
      </c>
      <c r="U84" s="23">
        <v>0.75</v>
      </c>
      <c r="V84" s="23">
        <v>0.87430555555555556</v>
      </c>
      <c r="W84" s="21" t="s">
        <v>44</v>
      </c>
      <c r="X84" s="24" t="s">
        <v>240</v>
      </c>
      <c r="Y84" s="24" t="s">
        <v>51</v>
      </c>
      <c r="Z84" s="24" t="s">
        <v>241</v>
      </c>
      <c r="AA84" s="25">
        <v>43285</v>
      </c>
    </row>
    <row r="85" spans="1:27" x14ac:dyDescent="0.25">
      <c r="A85" s="21" t="s">
        <v>242</v>
      </c>
      <c r="B85" s="22">
        <v>0.22109999999999999</v>
      </c>
      <c r="C85" s="22">
        <v>0.36181000000000002</v>
      </c>
      <c r="D85" s="22">
        <v>1.1539999999999999</v>
      </c>
      <c r="E85" s="22">
        <v>0.73699999999999999</v>
      </c>
      <c r="F85" s="22">
        <v>0.434</v>
      </c>
      <c r="G85" s="64">
        <v>0.91666666666666663</v>
      </c>
      <c r="H85" s="64">
        <v>0.70763888888888893</v>
      </c>
      <c r="I85" s="64">
        <v>0.95833333333333337</v>
      </c>
      <c r="J85" s="64">
        <v>0.74930555555555556</v>
      </c>
      <c r="K85" s="64">
        <v>0.70833333333333337</v>
      </c>
      <c r="L85" s="64">
        <v>0.74930555555555556</v>
      </c>
      <c r="M85" s="68">
        <v>0.875</v>
      </c>
      <c r="N85" s="68">
        <v>0.9159722222222223</v>
      </c>
      <c r="O85" s="68">
        <v>0.75</v>
      </c>
      <c r="P85" s="68">
        <v>0.7909722222222223</v>
      </c>
      <c r="Q85" s="68">
        <v>0.91666666666666663</v>
      </c>
      <c r="R85" s="68">
        <v>0.95763888888888893</v>
      </c>
      <c r="S85" s="70">
        <v>0.75</v>
      </c>
      <c r="T85" s="23">
        <v>0.87430555555555556</v>
      </c>
      <c r="U85" s="23">
        <v>0.79166666666666663</v>
      </c>
      <c r="V85" s="23">
        <v>0.9159722222222223</v>
      </c>
      <c r="W85" s="21" t="s">
        <v>44</v>
      </c>
      <c r="X85" s="24" t="s">
        <v>106</v>
      </c>
      <c r="Y85" s="24" t="s">
        <v>47</v>
      </c>
      <c r="Z85" s="24" t="s">
        <v>243</v>
      </c>
      <c r="AA85" s="25">
        <v>43338</v>
      </c>
    </row>
    <row r="86" spans="1:27" x14ac:dyDescent="0.25">
      <c r="A86" s="21" t="s">
        <v>244</v>
      </c>
      <c r="B86" s="22">
        <v>0.29139999999999999</v>
      </c>
      <c r="C86" s="22">
        <v>0.27933999999999998</v>
      </c>
      <c r="D86" s="22">
        <v>1.2410000000000001</v>
      </c>
      <c r="E86" s="22">
        <v>0.71099999999999997</v>
      </c>
      <c r="F86" s="22">
        <v>0.39600000000000002</v>
      </c>
      <c r="G86" s="64">
        <v>0.91666666666666663</v>
      </c>
      <c r="H86" s="64">
        <v>0.70763888888888893</v>
      </c>
      <c r="I86" s="64">
        <v>0.95833333333333337</v>
      </c>
      <c r="J86" s="64">
        <v>0.74930555555555556</v>
      </c>
      <c r="K86" s="64">
        <v>0.70833333333333337</v>
      </c>
      <c r="L86" s="64">
        <v>0.74930555555555556</v>
      </c>
      <c r="M86" s="68">
        <v>0.875</v>
      </c>
      <c r="N86" s="68">
        <v>0.9159722222222223</v>
      </c>
      <c r="O86" s="68">
        <v>0.75</v>
      </c>
      <c r="P86" s="68">
        <v>0.7909722222222223</v>
      </c>
      <c r="Q86" s="68">
        <v>0.91666666666666663</v>
      </c>
      <c r="R86" s="68">
        <v>0.95763888888888893</v>
      </c>
      <c r="S86" s="70">
        <v>0.75</v>
      </c>
      <c r="T86" s="23">
        <v>0.87430555555555556</v>
      </c>
      <c r="U86" s="23">
        <v>0.79166666666666663</v>
      </c>
      <c r="V86" s="23">
        <v>0.9159722222222223</v>
      </c>
      <c r="W86" s="21" t="s">
        <v>44</v>
      </c>
      <c r="X86" s="24" t="s">
        <v>46</v>
      </c>
      <c r="Y86" s="24" t="s">
        <v>47</v>
      </c>
      <c r="Z86" s="24" t="s">
        <v>245</v>
      </c>
      <c r="AA86" s="25">
        <v>43303</v>
      </c>
    </row>
    <row r="87" spans="1:27" x14ac:dyDescent="0.25">
      <c r="A87" s="21" t="s">
        <v>246</v>
      </c>
      <c r="B87" s="22">
        <v>0.29142000000000001</v>
      </c>
      <c r="C87" s="22">
        <v>0.22317999999999999</v>
      </c>
      <c r="D87" s="22">
        <v>0.92</v>
      </c>
      <c r="E87" s="22">
        <v>0.59299999999999997</v>
      </c>
      <c r="F87" s="22">
        <v>0.44</v>
      </c>
      <c r="G87" s="64">
        <v>0.91666666666666663</v>
      </c>
      <c r="H87" s="64">
        <v>0.70763888888888893</v>
      </c>
      <c r="I87" s="64">
        <v>0.91666666666666663</v>
      </c>
      <c r="J87" s="64">
        <v>0.7284722222222223</v>
      </c>
      <c r="K87" s="64">
        <v>0.70833333333333337</v>
      </c>
      <c r="L87" s="64">
        <v>0.74930555555555556</v>
      </c>
      <c r="M87" s="68">
        <v>0.875</v>
      </c>
      <c r="N87" s="68">
        <v>0.9159722222222223</v>
      </c>
      <c r="O87" s="68">
        <v>0.70833333333333337</v>
      </c>
      <c r="P87" s="68">
        <v>0.74930555555555556</v>
      </c>
      <c r="Q87" s="68">
        <v>0.875</v>
      </c>
      <c r="R87" s="68">
        <v>0.9159722222222223</v>
      </c>
      <c r="S87" s="70">
        <v>0.75</v>
      </c>
      <c r="T87" s="23">
        <v>0.87430555555555556</v>
      </c>
      <c r="U87" s="23">
        <v>0.75</v>
      </c>
      <c r="V87" s="23">
        <v>0.87430555555555556</v>
      </c>
      <c r="W87" s="21" t="s">
        <v>44</v>
      </c>
      <c r="X87" s="24" t="s">
        <v>77</v>
      </c>
      <c r="Y87" s="24" t="s">
        <v>47</v>
      </c>
      <c r="Z87" s="24" t="s">
        <v>247</v>
      </c>
      <c r="AA87" s="25">
        <v>43341</v>
      </c>
    </row>
    <row r="88" spans="1:27" ht="13.5" customHeight="1" x14ac:dyDescent="0.25">
      <c r="A88" s="21" t="s">
        <v>248</v>
      </c>
      <c r="B88" s="22">
        <v>0.26934000000000002</v>
      </c>
      <c r="C88" s="22">
        <v>0.30564000000000002</v>
      </c>
      <c r="D88" s="22">
        <v>1.07</v>
      </c>
      <c r="E88" s="22">
        <v>0.71199999999999997</v>
      </c>
      <c r="F88" s="22">
        <v>0.504</v>
      </c>
      <c r="G88" s="64">
        <v>0.9375</v>
      </c>
      <c r="H88" s="64">
        <v>0.7284722222222223</v>
      </c>
      <c r="I88" s="64">
        <v>0.97916666666666663</v>
      </c>
      <c r="J88" s="64">
        <v>0.7284722222222223</v>
      </c>
      <c r="K88" s="69">
        <f>S88</f>
        <v>0.72916666666666663</v>
      </c>
      <c r="L88" s="69">
        <f>K88</f>
        <v>0.72916666666666663</v>
      </c>
      <c r="M88" s="68">
        <v>0.85416666666666663</v>
      </c>
      <c r="N88" s="68">
        <v>0.93680555555555556</v>
      </c>
      <c r="O88" s="68">
        <v>0.72916666666666663</v>
      </c>
      <c r="P88" s="68">
        <v>0.77013888888888893</v>
      </c>
      <c r="Q88" s="68">
        <v>0.89583333333333337</v>
      </c>
      <c r="R88" s="68">
        <v>0.9784722222222223</v>
      </c>
      <c r="S88" s="70">
        <v>0.72916666666666663</v>
      </c>
      <c r="T88" s="23">
        <v>0.8534722222222223</v>
      </c>
      <c r="U88" s="23">
        <v>0.77083333333333337</v>
      </c>
      <c r="V88" s="23">
        <v>0.89513888888888893</v>
      </c>
      <c r="W88" s="21" t="s">
        <v>44</v>
      </c>
      <c r="X88" s="24" t="s">
        <v>115</v>
      </c>
      <c r="Y88" s="24" t="s">
        <v>70</v>
      </c>
      <c r="Z88" s="24" t="s">
        <v>249</v>
      </c>
      <c r="AA88" s="25">
        <v>43174</v>
      </c>
    </row>
    <row r="89" spans="1:27" x14ac:dyDescent="0.25">
      <c r="A89" s="21" t="s">
        <v>250</v>
      </c>
      <c r="B89" s="22">
        <v>0.23096</v>
      </c>
      <c r="C89" s="22">
        <v>0.28726000000000002</v>
      </c>
      <c r="D89" s="22">
        <v>0.95399999999999996</v>
      </c>
      <c r="E89" s="22">
        <v>0.61199999999999999</v>
      </c>
      <c r="F89" s="22">
        <v>0.39500000000000002</v>
      </c>
      <c r="G89" s="64">
        <v>0.91666666666666663</v>
      </c>
      <c r="H89" s="64">
        <v>0.70763888888888893</v>
      </c>
      <c r="I89" s="64">
        <v>0.95833333333333337</v>
      </c>
      <c r="J89" s="64">
        <v>0.74930555555555556</v>
      </c>
      <c r="K89" s="64">
        <v>0.70833333333333337</v>
      </c>
      <c r="L89" s="64">
        <v>0.74930555555555556</v>
      </c>
      <c r="M89" s="68">
        <v>0.875</v>
      </c>
      <c r="N89" s="68">
        <v>0.9159722222222223</v>
      </c>
      <c r="O89" s="68">
        <v>0.75</v>
      </c>
      <c r="P89" s="68">
        <v>0.7909722222222223</v>
      </c>
      <c r="Q89" s="68">
        <v>0.91666666666666663</v>
      </c>
      <c r="R89" s="68">
        <v>0.95763888888888893</v>
      </c>
      <c r="S89" s="70">
        <v>0.75</v>
      </c>
      <c r="T89" s="23">
        <v>0.87430555555555556</v>
      </c>
      <c r="U89" s="23">
        <v>0.79166666666666663</v>
      </c>
      <c r="V89" s="23">
        <v>0.9159722222222223</v>
      </c>
      <c r="W89" s="21" t="s">
        <v>44</v>
      </c>
      <c r="X89" s="24" t="s">
        <v>46</v>
      </c>
      <c r="Y89" s="24" t="s">
        <v>47</v>
      </c>
      <c r="Z89" s="24" t="s">
        <v>251</v>
      </c>
      <c r="AA89" s="25">
        <v>43303</v>
      </c>
    </row>
    <row r="90" spans="1:27" x14ac:dyDescent="0.25">
      <c r="A90" s="21" t="s">
        <v>252</v>
      </c>
      <c r="B90" s="22">
        <v>0.26258999999999999</v>
      </c>
      <c r="C90" s="22">
        <v>0.26500000000000001</v>
      </c>
      <c r="D90" s="22">
        <v>0.93200000000000005</v>
      </c>
      <c r="E90" s="22">
        <v>0.60099999999999998</v>
      </c>
      <c r="F90" s="22">
        <v>0.42199999999999999</v>
      </c>
      <c r="G90" s="64">
        <v>0.91666666666666663</v>
      </c>
      <c r="H90" s="64">
        <v>0.70763888888888893</v>
      </c>
      <c r="I90" s="64">
        <v>0.91666666666666663</v>
      </c>
      <c r="J90" s="64">
        <v>0.74930555555555556</v>
      </c>
      <c r="K90" s="64">
        <v>0.70833333333333337</v>
      </c>
      <c r="L90" s="64">
        <v>0.74930555555555556</v>
      </c>
      <c r="M90" s="68">
        <v>0.875</v>
      </c>
      <c r="N90" s="68">
        <v>0.9159722222222223</v>
      </c>
      <c r="O90" s="68">
        <v>0.75</v>
      </c>
      <c r="P90" s="68">
        <v>0.7909722222222223</v>
      </c>
      <c r="Q90" s="68">
        <v>0.91666666666666663</v>
      </c>
      <c r="R90" s="68">
        <v>0.95763888888888893</v>
      </c>
      <c r="S90" s="70">
        <v>0.75</v>
      </c>
      <c r="T90" s="23">
        <v>0.87430555555555556</v>
      </c>
      <c r="U90" s="23">
        <v>0.79166666666666663</v>
      </c>
      <c r="V90" s="23">
        <v>0.9159722222222223</v>
      </c>
      <c r="W90" s="21" t="s">
        <v>44</v>
      </c>
      <c r="X90" s="24" t="s">
        <v>46</v>
      </c>
      <c r="Y90" s="24" t="s">
        <v>47</v>
      </c>
      <c r="Z90" s="24" t="s">
        <v>253</v>
      </c>
      <c r="AA90" s="25">
        <v>43270</v>
      </c>
    </row>
    <row r="91" spans="1:27" x14ac:dyDescent="0.25">
      <c r="A91" s="21" t="s">
        <v>254</v>
      </c>
      <c r="B91" s="22">
        <v>0.27139000000000002</v>
      </c>
      <c r="C91" s="22">
        <v>0.37209999999999999</v>
      </c>
      <c r="D91" s="22">
        <v>1.3580000000000001</v>
      </c>
      <c r="E91" s="22">
        <v>0.85099999999999998</v>
      </c>
      <c r="F91" s="22">
        <v>0.505</v>
      </c>
      <c r="G91" s="64">
        <v>0.89583333333333337</v>
      </c>
      <c r="H91" s="64">
        <v>0.68680555555555556</v>
      </c>
      <c r="I91" s="64">
        <v>0.89583333333333337</v>
      </c>
      <c r="J91" s="64">
        <v>0.68680555555555556</v>
      </c>
      <c r="K91" s="64">
        <v>0.6875</v>
      </c>
      <c r="L91" s="64">
        <v>0.7284722222222223</v>
      </c>
      <c r="M91" s="68">
        <v>0.85416666666666663</v>
      </c>
      <c r="N91" s="68">
        <v>0.89513888888888893</v>
      </c>
      <c r="O91" s="64">
        <v>0.6875</v>
      </c>
      <c r="P91" s="64">
        <v>0.7284722222222223</v>
      </c>
      <c r="Q91" s="68">
        <v>0.85416666666666663</v>
      </c>
      <c r="R91" s="68">
        <v>0.89513888888888893</v>
      </c>
      <c r="S91" s="70">
        <v>0.75</v>
      </c>
      <c r="T91" s="23">
        <v>0.8534722222222223</v>
      </c>
      <c r="U91" s="23">
        <v>0.75</v>
      </c>
      <c r="V91" s="23">
        <v>0.8534722222222223</v>
      </c>
      <c r="W91" s="21" t="s">
        <v>44</v>
      </c>
      <c r="X91" s="24" t="s">
        <v>70</v>
      </c>
      <c r="Y91" s="24" t="s">
        <v>61</v>
      </c>
      <c r="Z91" s="24" t="s">
        <v>255</v>
      </c>
      <c r="AA91" s="25">
        <v>43242</v>
      </c>
    </row>
    <row r="92" spans="1:27" x14ac:dyDescent="0.25">
      <c r="A92" s="21" t="s">
        <v>256</v>
      </c>
      <c r="B92" s="22">
        <v>0.22141</v>
      </c>
      <c r="C92" s="22">
        <v>0.32390000000000002</v>
      </c>
      <c r="D92" s="22">
        <v>1.0860000000000001</v>
      </c>
      <c r="E92" s="22">
        <v>0.69299999999999995</v>
      </c>
      <c r="F92" s="22">
        <v>0.41899999999999998</v>
      </c>
      <c r="G92" s="64">
        <v>0.91666666666666663</v>
      </c>
      <c r="H92" s="64">
        <v>0.70763888888888893</v>
      </c>
      <c r="I92" s="64">
        <v>0.91666666666666663</v>
      </c>
      <c r="J92" s="64">
        <v>0.74930555555555556</v>
      </c>
      <c r="K92" s="64">
        <v>0.70833333333333337</v>
      </c>
      <c r="L92" s="64">
        <v>0.74930555555555556</v>
      </c>
      <c r="M92" s="68">
        <v>0.875</v>
      </c>
      <c r="N92" s="68">
        <v>0.9159722222222223</v>
      </c>
      <c r="O92" s="68">
        <v>0.75</v>
      </c>
      <c r="P92" s="68">
        <v>0.7909722222222223</v>
      </c>
      <c r="Q92" s="68">
        <v>0.91666666666666663</v>
      </c>
      <c r="R92" s="68">
        <v>0.95763888888888893</v>
      </c>
      <c r="S92" s="70">
        <v>0.75</v>
      </c>
      <c r="T92" s="23">
        <v>0.87430555555555556</v>
      </c>
      <c r="U92" s="23">
        <v>0.79166666666666663</v>
      </c>
      <c r="V92" s="23">
        <v>0.9159722222222223</v>
      </c>
      <c r="W92" s="21" t="s">
        <v>44</v>
      </c>
      <c r="X92" s="24" t="s">
        <v>46</v>
      </c>
      <c r="Y92" s="24" t="s">
        <v>47</v>
      </c>
      <c r="Z92" s="24" t="s">
        <v>257</v>
      </c>
      <c r="AA92" s="25">
        <v>43242</v>
      </c>
    </row>
    <row r="93" spans="1:27" x14ac:dyDescent="0.25">
      <c r="H93" s="65"/>
      <c r="J93" s="67"/>
    </row>
    <row r="100" spans="1:1" x14ac:dyDescent="0.25">
      <c r="A100" s="26"/>
    </row>
  </sheetData>
  <sheetProtection algorithmName="SHA-512" hashValue="jyvxb23272n7kWRKzu/E5iBZhSRQcJ69SY53YBSxjnvLAGX3q8JZZW/ji2MvpXJEKXaTHpmFgKQFZidM0toZQw==" saltValue="ds3JEl1Qo1jcre5KwY9Dzg==" spinCount="100000" sheet="1"/>
  <autoFilter ref="A1:AC92"/>
  <pageMargins left="0.511811024" right="0.511811024" top="0.78740157499999996" bottom="0.78740157499999996" header="0.31496062000000002" footer="0.3149606200000000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topLeftCell="R1" workbookViewId="0">
      <selection activeCell="T5" sqref="T5"/>
    </sheetView>
  </sheetViews>
  <sheetFormatPr defaultColWidth="8.85546875" defaultRowHeight="15" x14ac:dyDescent="0.25"/>
  <sheetData>
    <row r="1" spans="1:37" x14ac:dyDescent="0.25">
      <c r="A1" t="s">
        <v>258</v>
      </c>
      <c r="E1" t="s">
        <v>276</v>
      </c>
      <c r="F1" t="s">
        <v>272</v>
      </c>
      <c r="G1" t="s">
        <v>273</v>
      </c>
      <c r="H1" t="s">
        <v>274</v>
      </c>
      <c r="I1" t="s">
        <v>275</v>
      </c>
      <c r="K1" t="s">
        <v>213</v>
      </c>
      <c r="L1" t="s">
        <v>60</v>
      </c>
      <c r="M1" t="s">
        <v>50</v>
      </c>
      <c r="N1" t="s">
        <v>57</v>
      </c>
      <c r="O1" t="s">
        <v>163</v>
      </c>
      <c r="P1" t="s">
        <v>229</v>
      </c>
      <c r="Q1" t="s">
        <v>64</v>
      </c>
      <c r="R1" t="s">
        <v>202</v>
      </c>
      <c r="S1" t="s">
        <v>82</v>
      </c>
      <c r="T1" t="s">
        <v>91</v>
      </c>
      <c r="U1" t="s">
        <v>94</v>
      </c>
      <c r="V1" t="s">
        <v>223</v>
      </c>
      <c r="W1" t="s">
        <v>226</v>
      </c>
      <c r="X1" t="s">
        <v>85</v>
      </c>
      <c r="Y1" t="s">
        <v>199</v>
      </c>
      <c r="Z1" t="s">
        <v>88</v>
      </c>
      <c r="AA1" t="s">
        <v>97</v>
      </c>
      <c r="AB1" t="s">
        <v>106</v>
      </c>
      <c r="AC1" t="s">
        <v>115</v>
      </c>
      <c r="AD1" t="s">
        <v>182</v>
      </c>
      <c r="AE1" t="s">
        <v>140</v>
      </c>
      <c r="AF1" t="s">
        <v>54</v>
      </c>
      <c r="AG1" t="s">
        <v>46</v>
      </c>
      <c r="AH1" t="s">
        <v>77</v>
      </c>
      <c r="AI1" t="s">
        <v>70</v>
      </c>
      <c r="AJ1" t="s">
        <v>69</v>
      </c>
      <c r="AK1" t="s">
        <v>240</v>
      </c>
    </row>
    <row r="2" spans="1:37" x14ac:dyDescent="0.25">
      <c r="A2" t="s">
        <v>259</v>
      </c>
      <c r="E2" t="s">
        <v>64</v>
      </c>
      <c r="F2" t="s">
        <v>213</v>
      </c>
      <c r="G2" t="s">
        <v>60</v>
      </c>
      <c r="H2" t="s">
        <v>202</v>
      </c>
      <c r="I2" t="s">
        <v>106</v>
      </c>
      <c r="K2" t="s">
        <v>212</v>
      </c>
      <c r="L2" t="s">
        <v>59</v>
      </c>
      <c r="M2" t="s">
        <v>49</v>
      </c>
      <c r="N2" t="s">
        <v>56</v>
      </c>
      <c r="O2" t="s">
        <v>162</v>
      </c>
      <c r="P2" t="s">
        <v>228</v>
      </c>
      <c r="Q2" t="s">
        <v>63</v>
      </c>
      <c r="R2" t="s">
        <v>201</v>
      </c>
      <c r="S2" t="s">
        <v>81</v>
      </c>
      <c r="T2" t="s">
        <v>90</v>
      </c>
      <c r="U2" t="s">
        <v>93</v>
      </c>
      <c r="V2" t="s">
        <v>222</v>
      </c>
      <c r="W2" t="s">
        <v>225</v>
      </c>
      <c r="X2" t="s">
        <v>84</v>
      </c>
      <c r="Y2" t="s">
        <v>198</v>
      </c>
      <c r="Z2" t="s">
        <v>87</v>
      </c>
      <c r="AA2" t="s">
        <v>96</v>
      </c>
      <c r="AB2" t="s">
        <v>105</v>
      </c>
      <c r="AC2" t="s">
        <v>114</v>
      </c>
      <c r="AD2" t="s">
        <v>181</v>
      </c>
      <c r="AE2" t="s">
        <v>139</v>
      </c>
      <c r="AF2" t="s">
        <v>53</v>
      </c>
      <c r="AG2" t="s">
        <v>45</v>
      </c>
      <c r="AH2" t="s">
        <v>76</v>
      </c>
      <c r="AI2" t="s">
        <v>110</v>
      </c>
      <c r="AJ2" t="s">
        <v>68</v>
      </c>
      <c r="AK2" t="s">
        <v>239</v>
      </c>
    </row>
    <row r="3" spans="1:37" x14ac:dyDescent="0.25">
      <c r="A3" t="s">
        <v>260</v>
      </c>
      <c r="E3" t="s">
        <v>82</v>
      </c>
      <c r="F3" t="s">
        <v>50</v>
      </c>
      <c r="G3" t="s">
        <v>163</v>
      </c>
      <c r="H3" t="s">
        <v>94</v>
      </c>
      <c r="I3" t="s">
        <v>46</v>
      </c>
      <c r="R3" t="s">
        <v>218</v>
      </c>
      <c r="S3" t="s">
        <v>158</v>
      </c>
      <c r="U3" t="s">
        <v>196</v>
      </c>
      <c r="Y3" t="s">
        <v>235</v>
      </c>
      <c r="AB3" t="s">
        <v>160</v>
      </c>
      <c r="AC3" t="s">
        <v>231</v>
      </c>
      <c r="AG3" t="s">
        <v>74</v>
      </c>
      <c r="AH3" t="s">
        <v>79</v>
      </c>
      <c r="AI3" t="s">
        <v>237</v>
      </c>
      <c r="AJ3" t="s">
        <v>72</v>
      </c>
    </row>
    <row r="4" spans="1:37" x14ac:dyDescent="0.25">
      <c r="E4" t="s">
        <v>223</v>
      </c>
      <c r="F4" t="s">
        <v>57</v>
      </c>
      <c r="G4" t="s">
        <v>229</v>
      </c>
      <c r="H4" t="s">
        <v>115</v>
      </c>
      <c r="I4" t="s">
        <v>77</v>
      </c>
      <c r="U4" t="s">
        <v>220</v>
      </c>
      <c r="AB4" t="s">
        <v>177</v>
      </c>
      <c r="AC4" t="s">
        <v>233</v>
      </c>
      <c r="AG4" t="s">
        <v>123</v>
      </c>
      <c r="AH4" t="s">
        <v>99</v>
      </c>
      <c r="AI4" t="s">
        <v>254</v>
      </c>
      <c r="AJ4" t="s">
        <v>125</v>
      </c>
    </row>
    <row r="5" spans="1:37" x14ac:dyDescent="0.25">
      <c r="E5" t="s">
        <v>226</v>
      </c>
      <c r="F5" t="s">
        <v>85</v>
      </c>
      <c r="G5" t="s">
        <v>91</v>
      </c>
      <c r="H5" t="s">
        <v>69</v>
      </c>
      <c r="AB5" t="s">
        <v>242</v>
      </c>
      <c r="AC5" t="s">
        <v>248</v>
      </c>
      <c r="AG5" t="s">
        <v>133</v>
      </c>
      <c r="AH5" t="s">
        <v>101</v>
      </c>
      <c r="AJ5" t="s">
        <v>127</v>
      </c>
    </row>
    <row r="6" spans="1:37" x14ac:dyDescent="0.25">
      <c r="F6" t="s">
        <v>140</v>
      </c>
      <c r="G6" t="s">
        <v>199</v>
      </c>
      <c r="AG6" t="s">
        <v>150</v>
      </c>
      <c r="AH6" t="s">
        <v>103</v>
      </c>
      <c r="AJ6" t="s">
        <v>129</v>
      </c>
    </row>
    <row r="7" spans="1:37" x14ac:dyDescent="0.25">
      <c r="F7" t="s">
        <v>54</v>
      </c>
      <c r="G7" t="s">
        <v>199</v>
      </c>
      <c r="AG7" t="s">
        <v>152</v>
      </c>
      <c r="AH7" t="s">
        <v>108</v>
      </c>
      <c r="AJ7" t="s">
        <v>131</v>
      </c>
    </row>
    <row r="8" spans="1:37" x14ac:dyDescent="0.25">
      <c r="F8" t="s">
        <v>240</v>
      </c>
      <c r="G8" t="s">
        <v>88</v>
      </c>
      <c r="AG8" t="s">
        <v>171</v>
      </c>
      <c r="AH8" t="s">
        <v>112</v>
      </c>
      <c r="AJ8" t="s">
        <v>137</v>
      </c>
    </row>
    <row r="9" spans="1:37" x14ac:dyDescent="0.25">
      <c r="G9" t="s">
        <v>97</v>
      </c>
      <c r="AG9" t="s">
        <v>179</v>
      </c>
      <c r="AH9" t="s">
        <v>117</v>
      </c>
      <c r="AJ9" t="s">
        <v>144</v>
      </c>
    </row>
    <row r="10" spans="1:37" x14ac:dyDescent="0.25">
      <c r="G10" t="s">
        <v>182</v>
      </c>
      <c r="AG10" t="s">
        <v>190</v>
      </c>
      <c r="AH10" t="s">
        <v>119</v>
      </c>
      <c r="AJ10" t="s">
        <v>146</v>
      </c>
    </row>
    <row r="11" spans="1:37" x14ac:dyDescent="0.25">
      <c r="G11" t="s">
        <v>70</v>
      </c>
      <c r="AG11" t="s">
        <v>192</v>
      </c>
      <c r="AH11" t="s">
        <v>121</v>
      </c>
      <c r="AJ11" t="s">
        <v>156</v>
      </c>
    </row>
    <row r="12" spans="1:37" x14ac:dyDescent="0.25">
      <c r="AG12" t="s">
        <v>194</v>
      </c>
      <c r="AH12" t="s">
        <v>135</v>
      </c>
      <c r="AJ12" t="s">
        <v>184</v>
      </c>
    </row>
    <row r="13" spans="1:37" x14ac:dyDescent="0.25">
      <c r="AG13" t="s">
        <v>215</v>
      </c>
      <c r="AH13" t="s">
        <v>142</v>
      </c>
      <c r="AJ13" t="s">
        <v>186</v>
      </c>
    </row>
    <row r="14" spans="1:37" x14ac:dyDescent="0.25">
      <c r="AG14" t="s">
        <v>244</v>
      </c>
      <c r="AH14" t="s">
        <v>148</v>
      </c>
      <c r="AJ14" t="s">
        <v>188</v>
      </c>
    </row>
    <row r="15" spans="1:37" x14ac:dyDescent="0.25">
      <c r="AG15" t="s">
        <v>250</v>
      </c>
      <c r="AH15" t="s">
        <v>154</v>
      </c>
      <c r="AJ15" t="s">
        <v>204</v>
      </c>
    </row>
    <row r="16" spans="1:37" x14ac:dyDescent="0.25">
      <c r="AG16" t="s">
        <v>252</v>
      </c>
      <c r="AH16" t="s">
        <v>165</v>
      </c>
      <c r="AJ16" t="s">
        <v>210</v>
      </c>
    </row>
    <row r="17" spans="33:36" x14ac:dyDescent="0.25">
      <c r="AG17" t="s">
        <v>256</v>
      </c>
      <c r="AH17" t="s">
        <v>167</v>
      </c>
      <c r="AJ17" t="s">
        <v>271</v>
      </c>
    </row>
    <row r="18" spans="33:36" x14ac:dyDescent="0.25">
      <c r="AH18" t="s">
        <v>169</v>
      </c>
    </row>
    <row r="19" spans="33:36" x14ac:dyDescent="0.25">
      <c r="AH19" t="s">
        <v>173</v>
      </c>
    </row>
    <row r="20" spans="33:36" x14ac:dyDescent="0.25">
      <c r="AH20" t="s">
        <v>175</v>
      </c>
    </row>
    <row r="21" spans="33:36" x14ac:dyDescent="0.25">
      <c r="AH21" t="s">
        <v>206</v>
      </c>
    </row>
    <row r="22" spans="33:36" x14ac:dyDescent="0.25">
      <c r="AH22" t="s">
        <v>208</v>
      </c>
    </row>
    <row r="23" spans="33:36" x14ac:dyDescent="0.25">
      <c r="AH23" t="s">
        <v>246</v>
      </c>
    </row>
  </sheetData>
  <sheetProtection algorithmName="SHA-512" hashValue="llis0f9Kz9JP9rJisXqIN/3i5hAqiEJ7LPJI5FPq5fmQrwGgpTfO86f42hKsNjiSe8zlaxi0TiiQxUmTfv7f9Q==" saltValue="r0NcYkm2d3JBIUpvHtnSXQ==" spinCount="100000" sheet="1" objects="1" scenarios="1" selectLockedCells="1" selectUnlockedCells="1"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33</vt:i4>
      </vt:variant>
    </vt:vector>
  </HeadingPairs>
  <TitlesOfParts>
    <vt:vector size="37" baseType="lpstr">
      <vt:lpstr>Instruções</vt:lpstr>
      <vt:lpstr>Calculadora</vt:lpstr>
      <vt:lpstr>BD</vt:lpstr>
      <vt:lpstr>HV</vt:lpstr>
      <vt:lpstr>AC</vt:lpstr>
      <vt:lpstr>AL</vt:lpstr>
      <vt:lpstr>AM</vt:lpstr>
      <vt:lpstr>AP</vt:lpstr>
      <vt:lpstr>BA</vt:lpstr>
      <vt:lpstr>CE</vt:lpstr>
      <vt:lpstr>Centro_Oeste</vt:lpstr>
      <vt:lpstr>DF</vt:lpstr>
      <vt:lpstr>Distribuidora</vt:lpstr>
      <vt:lpstr>ES</vt:lpstr>
      <vt:lpstr>GO</vt:lpstr>
      <vt:lpstr>MA</vt:lpstr>
      <vt:lpstr>MG</vt:lpstr>
      <vt:lpstr>MS</vt:lpstr>
      <vt:lpstr>MT</vt:lpstr>
      <vt:lpstr>Nordeste</vt:lpstr>
      <vt:lpstr>Norte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Sudeste</vt:lpstr>
      <vt:lpstr>Sul</vt:lpstr>
      <vt:lpstr>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Cunha Bonani</dc:creator>
  <cp:lastModifiedBy>Clauber Leite</cp:lastModifiedBy>
  <dcterms:created xsi:type="dcterms:W3CDTF">2019-01-16T13:57:16Z</dcterms:created>
  <dcterms:modified xsi:type="dcterms:W3CDTF">2019-01-31T14:22:28Z</dcterms:modified>
</cp:coreProperties>
</file>